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davidli/Meiburg Wine Media Dropbox/David Li/MWM/GBAA/2025/"/>
    </mc:Choice>
  </mc:AlternateContent>
  <xr:revisionPtr revIDLastSave="0" documentId="13_ncr:1_{909DBFAB-FC28-3541-949B-CDD825D26C51}" xr6:coauthVersionLast="47" xr6:coauthVersionMax="47" xr10:uidLastSave="{00000000-0000-0000-0000-000000000000}"/>
  <bookViews>
    <workbookView xWindow="3880" yWindow="460" windowWidth="51200" windowHeight="28340" xr2:uid="{00000000-000D-0000-FFFF-FFFF00000000}"/>
  </bookViews>
  <sheets>
    <sheet name="Account Details" sheetId="13" r:id="rId1"/>
    <sheet name="Details - Wine - Sparkling" sheetId="8" r:id="rId2"/>
    <sheet name="Details - Spirit-Sake-Vermouth" sheetId="16" r:id="rId3"/>
    <sheet name="Product Details - Beer - Mead" sheetId="17" r:id="rId4"/>
    <sheet name="Food Pairing" sheetId="11" r:id="rId5"/>
    <sheet name="Ref" sheetId="12" state="hidden" r:id="rId6"/>
    <sheet name="ProductCategories" sheetId="15" r:id="rId7"/>
    <sheet name="Entry Form - Spirits" sheetId="3" state="hidden" r:id="rId8"/>
  </sheets>
  <definedNames>
    <definedName name="_xlnm._FilterDatabase" localSheetId="6" hidden="1">ProductCategories!$A$1:$H$1192</definedName>
    <definedName name="CheckBox">Ref!$A$1:$A$1</definedName>
    <definedName name="CurrencyList">Ref!$J$1:$J$4</definedName>
    <definedName name="DiscountScheme">Ref!$H$14:$I$45</definedName>
    <definedName name="FeeAdminHKD">Ref!$C$9</definedName>
    <definedName name="FeeBeerHKD">Ref!$C$4</definedName>
    <definedName name="FeeFoodHKD">Ref!$C$6</definedName>
    <definedName name="FeeShippingHKD">Ref!$C$8</definedName>
    <definedName name="FeeSpiritHKD">Ref!$C$3</definedName>
    <definedName name="FeeWineHKD">Ref!$C$2</definedName>
    <definedName name="InvoiceCurrency">'Account Details'!$C$50</definedName>
    <definedName name="InvoiceCurrencyOffset">'Account Details'!$D$50</definedName>
    <definedName name="InvoiceDiscount">'Account Details'!$C$52</definedName>
    <definedName name="List_Category">Ref!$V$1:$V$100</definedName>
    <definedName name="List_Category_key">Ref!$U:$U</definedName>
    <definedName name="List_Category_s">Ref!$AD$1:$AD$400</definedName>
    <definedName name="List_Category_s_key">Ref!$AC:$AC</definedName>
    <definedName name="List_Category_ss">ProductCategories!$G$1:$G$602</definedName>
    <definedName name="List_Category_ss_key">ProductCategories!$I:$I</definedName>
    <definedName name="List_Type">Ref!$L$5:$L$10</definedName>
    <definedName name="List_Type_BeerMead">Ref!$B$14:$B$22</definedName>
    <definedName name="List_Type_Spirits">Ref!$B$40:$B$70</definedName>
    <definedName name="List_Type_Wine">Ref!$B$24:$B$37</definedName>
    <definedName name="PaymentCurrency">Ref!$J$1:$J$4</definedName>
    <definedName name="PaymentMethod">Ref!$H$1:$H$3</definedName>
    <definedName name="ProductCat_Spirits" localSheetId="2">Ref!#REF!</definedName>
    <definedName name="ProductCat_Spirits" localSheetId="3">Ref!#REF!</definedName>
    <definedName name="Subtotal_Beer">'Product Details - Beer - Mead'!$AH$3:$AH$101</definedName>
    <definedName name="Subtotal_Food">'Food Pairing'!$M$3:$M$500</definedName>
    <definedName name="Subtotal_Shipping">'Details - Wine - Sparkling'!$AI$3:$AI$500</definedName>
    <definedName name="Subtotal_Spirit" localSheetId="3">'Product Details - Beer - Mead'!$AH$3:$AH$500</definedName>
    <definedName name="Subtotal_Spirit">'Details - Spirit-Sake-Vermouth'!$AH$3:$AH$500</definedName>
    <definedName name="Subtotal_Wine">'Details - Wine - Sparkling'!$AH$3:$AH$500</definedName>
    <definedName name="WineColor">Ref!$J$7:$J$10</definedName>
  </definedNames>
  <calcPr calcId="191029"/>
  <pivotCaches>
    <pivotCache cacheId="0" r:id="rId9"/>
    <pivotCache cacheId="1" r:id="rId10"/>
    <pivotCache cacheId="2" r:id="rId11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07" i="15" l="1"/>
  <c r="I1206" i="15"/>
  <c r="I1205" i="15"/>
  <c r="I1204" i="15"/>
  <c r="I1203" i="15"/>
  <c r="I1202" i="15"/>
  <c r="I1201" i="15"/>
  <c r="I1200" i="15"/>
  <c r="I1199" i="15"/>
  <c r="I1198" i="15"/>
  <c r="I1197" i="15"/>
  <c r="I1196" i="15"/>
  <c r="I1195" i="15"/>
  <c r="I1194" i="15"/>
  <c r="I1193" i="15"/>
  <c r="I1192" i="15"/>
  <c r="I1191" i="15"/>
  <c r="I1190" i="15"/>
  <c r="I1189" i="15"/>
  <c r="I1188" i="15"/>
  <c r="I1187" i="15"/>
  <c r="I1186" i="15"/>
  <c r="I1185" i="15"/>
  <c r="I1184" i="15"/>
  <c r="I1183" i="15"/>
  <c r="I1182" i="15"/>
  <c r="I1181" i="15"/>
  <c r="I1180" i="15"/>
  <c r="I1179" i="15"/>
  <c r="I1178" i="15"/>
  <c r="I1177" i="15"/>
  <c r="I1176" i="15"/>
  <c r="I1175" i="15"/>
  <c r="I1174" i="15"/>
  <c r="I1173" i="15"/>
  <c r="I1172" i="15"/>
  <c r="I1171" i="15"/>
  <c r="I1170" i="15"/>
  <c r="I1169" i="15"/>
  <c r="I1168" i="15"/>
  <c r="I1167" i="15"/>
  <c r="I1166" i="15"/>
  <c r="I1165" i="15"/>
  <c r="I1164" i="15"/>
  <c r="I1163" i="15"/>
  <c r="I1162" i="15"/>
  <c r="I1161" i="15"/>
  <c r="I1160" i="15"/>
  <c r="I1159" i="15"/>
  <c r="I1158" i="15"/>
  <c r="I1157" i="15"/>
  <c r="I1156" i="15"/>
  <c r="I1155" i="15"/>
  <c r="I1154" i="15"/>
  <c r="I1153" i="15"/>
  <c r="I1152" i="15"/>
  <c r="I1151" i="15"/>
  <c r="I1150" i="15"/>
  <c r="I1149" i="15"/>
  <c r="I1148" i="15"/>
  <c r="I1147" i="15"/>
  <c r="I1146" i="15"/>
  <c r="I1145" i="15"/>
  <c r="I1144" i="15"/>
  <c r="I1143" i="15"/>
  <c r="I1142" i="15"/>
  <c r="I1141" i="15"/>
  <c r="I1140" i="15"/>
  <c r="I1139" i="15"/>
  <c r="I1138" i="15"/>
  <c r="I1137" i="15"/>
  <c r="I1136" i="15"/>
  <c r="I1135" i="15"/>
  <c r="I1134" i="15"/>
  <c r="I1133" i="15"/>
  <c r="I1132" i="15"/>
  <c r="I1131" i="15"/>
  <c r="I1130" i="15"/>
  <c r="I1129" i="15"/>
  <c r="I1128" i="15"/>
  <c r="I1127" i="15"/>
  <c r="I1126" i="15"/>
  <c r="I1125" i="15"/>
  <c r="I1124" i="15"/>
  <c r="I1123" i="15"/>
  <c r="I1122" i="15"/>
  <c r="I1121" i="15"/>
  <c r="I1120" i="15"/>
  <c r="I1119" i="15"/>
  <c r="I1118" i="15"/>
  <c r="I1117" i="15"/>
  <c r="I1116" i="15"/>
  <c r="I1115" i="15"/>
  <c r="I1114" i="15"/>
  <c r="I1113" i="15"/>
  <c r="I1112" i="15"/>
  <c r="I1111" i="15"/>
  <c r="I1110" i="15"/>
  <c r="I1109" i="15"/>
  <c r="I1108" i="15"/>
  <c r="I1107" i="15"/>
  <c r="I1106" i="15"/>
  <c r="I1105" i="15"/>
  <c r="I1104" i="15"/>
  <c r="I1103" i="15"/>
  <c r="I1102" i="15"/>
  <c r="I1101" i="15"/>
  <c r="I1100" i="15"/>
  <c r="I1099" i="15"/>
  <c r="I1098" i="15"/>
  <c r="I1097" i="15"/>
  <c r="I1096" i="15"/>
  <c r="I1095" i="15"/>
  <c r="I1094" i="15"/>
  <c r="I1093" i="15"/>
  <c r="I1092" i="15"/>
  <c r="I1091" i="15"/>
  <c r="I1090" i="15"/>
  <c r="I1089" i="15"/>
  <c r="I1088" i="15"/>
  <c r="I1087" i="15"/>
  <c r="I1086" i="15"/>
  <c r="I1085" i="15"/>
  <c r="I1084" i="15"/>
  <c r="I1083" i="15"/>
  <c r="I1082" i="15"/>
  <c r="I1081" i="15"/>
  <c r="I1080" i="15"/>
  <c r="I1079" i="15"/>
  <c r="I1065" i="15"/>
  <c r="I1064" i="15"/>
  <c r="I1063" i="15"/>
  <c r="I1062" i="15"/>
  <c r="I1061" i="15"/>
  <c r="I1060" i="15"/>
  <c r="I1059" i="15"/>
  <c r="I1058" i="15"/>
  <c r="I1057" i="15"/>
  <c r="I1056" i="15"/>
  <c r="I1055" i="15"/>
  <c r="I1054" i="15"/>
  <c r="I1053" i="15"/>
  <c r="I1052" i="15"/>
  <c r="I1051" i="15"/>
  <c r="I1050" i="15"/>
  <c r="I1049" i="15"/>
  <c r="I1048" i="15"/>
  <c r="I1047" i="15"/>
  <c r="I1046" i="15"/>
  <c r="I1045" i="15"/>
  <c r="I1044" i="15"/>
  <c r="I1043" i="15"/>
  <c r="I1042" i="15"/>
  <c r="I1041" i="15"/>
  <c r="I1040" i="15"/>
  <c r="I1039" i="15"/>
  <c r="I1038" i="15"/>
  <c r="I1037" i="15"/>
  <c r="I1036" i="15"/>
  <c r="I1035" i="15"/>
  <c r="I1034" i="15"/>
  <c r="I1033" i="15"/>
  <c r="I1032" i="15"/>
  <c r="I1031" i="15"/>
  <c r="I1030" i="15"/>
  <c r="I1029" i="15"/>
  <c r="I1028" i="15"/>
  <c r="I1027" i="15"/>
  <c r="I1026" i="15"/>
  <c r="I1025" i="15"/>
  <c r="I1024" i="15"/>
  <c r="I1023" i="15"/>
  <c r="I1022" i="15"/>
  <c r="I1021" i="15"/>
  <c r="I1020" i="15"/>
  <c r="I1019" i="15"/>
  <c r="I1018" i="15"/>
  <c r="I1017" i="15"/>
  <c r="I1016" i="15"/>
  <c r="I1015" i="15"/>
  <c r="I1014" i="15"/>
  <c r="I1013" i="15"/>
  <c r="I1012" i="15"/>
  <c r="I1011" i="15"/>
  <c r="I1010" i="15"/>
  <c r="I1009" i="15"/>
  <c r="I1008" i="15"/>
  <c r="I1007" i="15"/>
  <c r="I1006" i="15"/>
  <c r="I1005" i="15"/>
  <c r="I1004" i="15"/>
  <c r="I1003" i="15"/>
  <c r="I1002" i="15"/>
  <c r="I1001" i="15"/>
  <c r="I1000" i="15"/>
  <c r="I999" i="15"/>
  <c r="I998" i="15"/>
  <c r="I997" i="15"/>
  <c r="I996" i="15"/>
  <c r="I995" i="15"/>
  <c r="I994" i="15"/>
  <c r="I993" i="15"/>
  <c r="I992" i="15"/>
  <c r="I991" i="15"/>
  <c r="I990" i="15"/>
  <c r="I989" i="15"/>
  <c r="I988" i="15"/>
  <c r="I987" i="15"/>
  <c r="I986" i="15"/>
  <c r="I985" i="15"/>
  <c r="I984" i="15"/>
  <c r="I983" i="15"/>
  <c r="I982" i="15"/>
  <c r="I981" i="15"/>
  <c r="I980" i="15"/>
  <c r="I979" i="15"/>
  <c r="I978" i="15"/>
  <c r="I977" i="15"/>
  <c r="I976" i="15"/>
  <c r="I975" i="15"/>
  <c r="I974" i="15"/>
  <c r="I973" i="15"/>
  <c r="I972" i="15"/>
  <c r="I971" i="15"/>
  <c r="I970" i="15"/>
  <c r="I969" i="15"/>
  <c r="I968" i="15"/>
  <c r="I967" i="15"/>
  <c r="I966" i="15"/>
  <c r="I965" i="15"/>
  <c r="I964" i="15"/>
  <c r="I963" i="15"/>
  <c r="I962" i="15"/>
  <c r="I961" i="15"/>
  <c r="I960" i="15"/>
  <c r="I959" i="15"/>
  <c r="I958" i="15"/>
  <c r="I957" i="15"/>
  <c r="I956" i="15"/>
  <c r="I955" i="15"/>
  <c r="I954" i="15"/>
  <c r="I953" i="15"/>
  <c r="I952" i="15"/>
  <c r="I951" i="15"/>
  <c r="I950" i="15"/>
  <c r="I949" i="15"/>
  <c r="I948" i="15"/>
  <c r="I947" i="15"/>
  <c r="I946" i="15"/>
  <c r="I945" i="15"/>
  <c r="I944" i="15"/>
  <c r="I943" i="15"/>
  <c r="I942" i="15"/>
  <c r="I941" i="15"/>
  <c r="I940" i="15"/>
  <c r="I939" i="15"/>
  <c r="I938" i="15"/>
  <c r="I937" i="15"/>
  <c r="I936" i="15"/>
  <c r="I935" i="15"/>
  <c r="I934" i="15"/>
  <c r="I933" i="15"/>
  <c r="I932" i="15"/>
  <c r="I931" i="15"/>
  <c r="I930" i="15"/>
  <c r="I929" i="15"/>
  <c r="I928" i="15"/>
  <c r="I927" i="15"/>
  <c r="I926" i="15"/>
  <c r="I925" i="15"/>
  <c r="I924" i="15"/>
  <c r="I923" i="15"/>
  <c r="I922" i="15"/>
  <c r="I921" i="15"/>
  <c r="I920" i="15"/>
  <c r="I919" i="15"/>
  <c r="I918" i="15"/>
  <c r="I917" i="15"/>
  <c r="I916" i="15"/>
  <c r="I915" i="15"/>
  <c r="I914" i="15"/>
  <c r="I913" i="15"/>
  <c r="I912" i="15"/>
  <c r="I911" i="15"/>
  <c r="I910" i="15"/>
  <c r="I909" i="15"/>
  <c r="I908" i="15"/>
  <c r="I907" i="15"/>
  <c r="I906" i="15"/>
  <c r="I905" i="15"/>
  <c r="I904" i="15"/>
  <c r="I903" i="15"/>
  <c r="I902" i="15"/>
  <c r="I901" i="15"/>
  <c r="I900" i="15"/>
  <c r="I899" i="15"/>
  <c r="I898" i="15"/>
  <c r="I897" i="15"/>
  <c r="I896" i="15"/>
  <c r="I895" i="15"/>
  <c r="I894" i="15"/>
  <c r="I893" i="15"/>
  <c r="I892" i="15"/>
  <c r="I891" i="15"/>
  <c r="I890" i="15"/>
  <c r="I889" i="15"/>
  <c r="I888" i="15"/>
  <c r="I887" i="15"/>
  <c r="I886" i="15"/>
  <c r="I885" i="15"/>
  <c r="I884" i="15"/>
  <c r="I883" i="15"/>
  <c r="I882" i="15"/>
  <c r="I881" i="15"/>
  <c r="I880" i="15"/>
  <c r="I879" i="15"/>
  <c r="I878" i="15"/>
  <c r="I877" i="15"/>
  <c r="I876" i="15"/>
  <c r="I875" i="15"/>
  <c r="I874" i="15"/>
  <c r="I873" i="15"/>
  <c r="I872" i="15"/>
  <c r="I871" i="15"/>
  <c r="I870" i="15"/>
  <c r="I869" i="15"/>
  <c r="I868" i="15"/>
  <c r="I867" i="15"/>
  <c r="I866" i="15"/>
  <c r="I865" i="15"/>
  <c r="I864" i="15"/>
  <c r="I863" i="15"/>
  <c r="I862" i="15"/>
  <c r="I861" i="15"/>
  <c r="I860" i="15"/>
  <c r="I859" i="15"/>
  <c r="I858" i="15"/>
  <c r="I857" i="15"/>
  <c r="I856" i="15"/>
  <c r="I855" i="15"/>
  <c r="I854" i="15"/>
  <c r="I853" i="15"/>
  <c r="I852" i="15"/>
  <c r="I851" i="15"/>
  <c r="I850" i="15"/>
  <c r="I849" i="15"/>
  <c r="I848" i="15"/>
  <c r="I847" i="15"/>
  <c r="I846" i="15"/>
  <c r="I845" i="15"/>
  <c r="I844" i="15"/>
  <c r="I843" i="15"/>
  <c r="I842" i="15"/>
  <c r="I841" i="15"/>
  <c r="I840" i="15"/>
  <c r="I839" i="15"/>
  <c r="I838" i="15"/>
  <c r="I837" i="15"/>
  <c r="I836" i="15"/>
  <c r="I835" i="15"/>
  <c r="I834" i="15"/>
  <c r="I833" i="15"/>
  <c r="I832" i="15"/>
  <c r="I831" i="15"/>
  <c r="I830" i="15"/>
  <c r="I829" i="15"/>
  <c r="I828" i="15"/>
  <c r="I827" i="15"/>
  <c r="I826" i="15"/>
  <c r="I825" i="15"/>
  <c r="I824" i="15"/>
  <c r="I823" i="15"/>
  <c r="I822" i="15"/>
  <c r="I821" i="15"/>
  <c r="I820" i="15"/>
  <c r="I819" i="15"/>
  <c r="I818" i="15"/>
  <c r="I817" i="15"/>
  <c r="I816" i="15"/>
  <c r="I815" i="15"/>
  <c r="I814" i="15"/>
  <c r="I813" i="15"/>
  <c r="I812" i="15"/>
  <c r="I811" i="15"/>
  <c r="I810" i="15"/>
  <c r="I809" i="15"/>
  <c r="I808" i="15"/>
  <c r="I807" i="15"/>
  <c r="I806" i="15"/>
  <c r="I805" i="15"/>
  <c r="I804" i="15"/>
  <c r="I803" i="15"/>
  <c r="I802" i="15"/>
  <c r="I801" i="15"/>
  <c r="I800" i="15"/>
  <c r="I799" i="15"/>
  <c r="I798" i="15"/>
  <c r="I797" i="15"/>
  <c r="I796" i="15"/>
  <c r="I795" i="15"/>
  <c r="I794" i="15"/>
  <c r="I793" i="15"/>
  <c r="I792" i="15"/>
  <c r="I791" i="15"/>
  <c r="I790" i="15"/>
  <c r="I789" i="15"/>
  <c r="I788" i="15"/>
  <c r="I787" i="15"/>
  <c r="I786" i="15"/>
  <c r="I785" i="15"/>
  <c r="I784" i="15"/>
  <c r="I783" i="15"/>
  <c r="I782" i="15"/>
  <c r="I781" i="15"/>
  <c r="I780" i="15"/>
  <c r="I779" i="15"/>
  <c r="I778" i="15"/>
  <c r="I777" i="15"/>
  <c r="I776" i="15"/>
  <c r="I775" i="15"/>
  <c r="I774" i="15"/>
  <c r="I773" i="15"/>
  <c r="I772" i="15"/>
  <c r="I771" i="15"/>
  <c r="I770" i="15"/>
  <c r="I769" i="15"/>
  <c r="I768" i="15"/>
  <c r="I767" i="15"/>
  <c r="I766" i="15"/>
  <c r="I765" i="15"/>
  <c r="I764" i="15"/>
  <c r="I763" i="15"/>
  <c r="I762" i="15"/>
  <c r="I761" i="15"/>
  <c r="I760" i="15"/>
  <c r="I759" i="15"/>
  <c r="I758" i="15"/>
  <c r="I757" i="15"/>
  <c r="I756" i="15"/>
  <c r="I755" i="15"/>
  <c r="I754" i="15"/>
  <c r="I753" i="15"/>
  <c r="I752" i="15"/>
  <c r="I751" i="15"/>
  <c r="I750" i="15"/>
  <c r="I749" i="15"/>
  <c r="I748" i="15"/>
  <c r="I747" i="15"/>
  <c r="I746" i="15"/>
  <c r="I745" i="15"/>
  <c r="I744" i="15"/>
  <c r="I743" i="15"/>
  <c r="I742" i="15"/>
  <c r="I741" i="15"/>
  <c r="I740" i="15"/>
  <c r="I739" i="15"/>
  <c r="I738" i="15"/>
  <c r="I737" i="15"/>
  <c r="I736" i="15"/>
  <c r="I735" i="15"/>
  <c r="I734" i="15"/>
  <c r="I733" i="15"/>
  <c r="I732" i="15"/>
  <c r="I731" i="15"/>
  <c r="I730" i="15"/>
  <c r="I729" i="15"/>
  <c r="I728" i="15"/>
  <c r="I727" i="15"/>
  <c r="I726" i="15"/>
  <c r="I725" i="15"/>
  <c r="I724" i="15"/>
  <c r="I723" i="15"/>
  <c r="I722" i="15"/>
  <c r="I721" i="15"/>
  <c r="I720" i="15"/>
  <c r="I719" i="15"/>
  <c r="I718" i="15"/>
  <c r="I717" i="15"/>
  <c r="I716" i="15"/>
  <c r="I715" i="15"/>
  <c r="I714" i="15"/>
  <c r="I713" i="15"/>
  <c r="I712" i="15"/>
  <c r="I711" i="15"/>
  <c r="I710" i="15"/>
  <c r="I709" i="15"/>
  <c r="I708" i="15"/>
  <c r="I707" i="15"/>
  <c r="I706" i="15"/>
  <c r="I705" i="15"/>
  <c r="I704" i="15"/>
  <c r="I703" i="15"/>
  <c r="I702" i="15"/>
  <c r="I701" i="15"/>
  <c r="I700" i="15"/>
  <c r="I699" i="15"/>
  <c r="I698" i="15"/>
  <c r="I697" i="15"/>
  <c r="I696" i="15"/>
  <c r="I695" i="15"/>
  <c r="I694" i="15"/>
  <c r="I693" i="15"/>
  <c r="I692" i="15"/>
  <c r="I691" i="15"/>
  <c r="I690" i="15"/>
  <c r="I689" i="15"/>
  <c r="I688" i="15"/>
  <c r="I687" i="15"/>
  <c r="I686" i="15"/>
  <c r="I685" i="15"/>
  <c r="I684" i="15"/>
  <c r="I683" i="15"/>
  <c r="I682" i="15"/>
  <c r="I681" i="15"/>
  <c r="I680" i="15"/>
  <c r="I679" i="15"/>
  <c r="I678" i="15"/>
  <c r="I677" i="15"/>
  <c r="I676" i="15"/>
  <c r="I675" i="15"/>
  <c r="I674" i="15"/>
  <c r="I673" i="15"/>
  <c r="I672" i="15"/>
  <c r="I671" i="15"/>
  <c r="I670" i="15"/>
  <c r="I669" i="15"/>
  <c r="I668" i="15"/>
  <c r="I667" i="15"/>
  <c r="I666" i="15"/>
  <c r="I665" i="15"/>
  <c r="I664" i="15"/>
  <c r="I663" i="15"/>
  <c r="I662" i="15"/>
  <c r="I661" i="15"/>
  <c r="I660" i="15"/>
  <c r="I659" i="15"/>
  <c r="I658" i="15"/>
  <c r="I657" i="15"/>
  <c r="I656" i="15"/>
  <c r="I655" i="15"/>
  <c r="I654" i="15"/>
  <c r="I653" i="15"/>
  <c r="I652" i="15"/>
  <c r="I651" i="15"/>
  <c r="I650" i="15"/>
  <c r="I649" i="15"/>
  <c r="I648" i="15"/>
  <c r="I647" i="15"/>
  <c r="I646" i="15"/>
  <c r="I645" i="15"/>
  <c r="I644" i="15"/>
  <c r="I643" i="15"/>
  <c r="I642" i="15"/>
  <c r="I641" i="15"/>
  <c r="I640" i="15"/>
  <c r="I639" i="15"/>
  <c r="I638" i="15"/>
  <c r="I637" i="15"/>
  <c r="I636" i="15"/>
  <c r="I635" i="15"/>
  <c r="I634" i="15"/>
  <c r="I633" i="15"/>
  <c r="I632" i="15"/>
  <c r="I631" i="15"/>
  <c r="I630" i="15"/>
  <c r="I629" i="15"/>
  <c r="I628" i="15"/>
  <c r="I627" i="15"/>
  <c r="I626" i="15"/>
  <c r="I625" i="15"/>
  <c r="I624" i="15"/>
  <c r="I623" i="15"/>
  <c r="I622" i="15"/>
  <c r="I621" i="15"/>
  <c r="I620" i="15"/>
  <c r="I619" i="15"/>
  <c r="I618" i="15"/>
  <c r="I617" i="15"/>
  <c r="I616" i="15"/>
  <c r="I615" i="15"/>
  <c r="I614" i="15"/>
  <c r="I613" i="15"/>
  <c r="I612" i="15"/>
  <c r="I611" i="15"/>
  <c r="I610" i="15"/>
  <c r="I609" i="15"/>
  <c r="I608" i="15"/>
  <c r="I607" i="15"/>
  <c r="I606" i="15"/>
  <c r="I605" i="15"/>
  <c r="I604" i="15"/>
  <c r="I603" i="15"/>
  <c r="I602" i="15"/>
  <c r="I601" i="15"/>
  <c r="I600" i="15"/>
  <c r="I599" i="15"/>
  <c r="I598" i="15"/>
  <c r="I597" i="15"/>
  <c r="I596" i="15"/>
  <c r="I595" i="15"/>
  <c r="I594" i="15"/>
  <c r="I593" i="15"/>
  <c r="I592" i="15"/>
  <c r="I591" i="15"/>
  <c r="I590" i="15"/>
  <c r="I589" i="15"/>
  <c r="I588" i="15"/>
  <c r="I587" i="15"/>
  <c r="I586" i="15"/>
  <c r="I585" i="15"/>
  <c r="I584" i="15"/>
  <c r="I583" i="15"/>
  <c r="I582" i="15"/>
  <c r="I581" i="15"/>
  <c r="I580" i="15"/>
  <c r="I579" i="15"/>
  <c r="I578" i="15"/>
  <c r="I577" i="15"/>
  <c r="I576" i="15"/>
  <c r="I575" i="15"/>
  <c r="I574" i="15"/>
  <c r="I573" i="15"/>
  <c r="I572" i="15"/>
  <c r="I571" i="15"/>
  <c r="I570" i="15"/>
  <c r="I569" i="15"/>
  <c r="I568" i="15"/>
  <c r="I567" i="15"/>
  <c r="I566" i="15"/>
  <c r="I565" i="15"/>
  <c r="I564" i="15"/>
  <c r="I563" i="15"/>
  <c r="I562" i="15"/>
  <c r="I561" i="15"/>
  <c r="I560" i="15"/>
  <c r="I559" i="15"/>
  <c r="I558" i="15"/>
  <c r="I557" i="15"/>
  <c r="I556" i="15"/>
  <c r="I555" i="15"/>
  <c r="I554" i="15"/>
  <c r="I553" i="15"/>
  <c r="I552" i="15"/>
  <c r="I551" i="15"/>
  <c r="I550" i="15"/>
  <c r="I549" i="15"/>
  <c r="I548" i="15"/>
  <c r="I547" i="15"/>
  <c r="I546" i="15"/>
  <c r="I545" i="15"/>
  <c r="I544" i="15"/>
  <c r="I543" i="15"/>
  <c r="I542" i="15"/>
  <c r="I541" i="15"/>
  <c r="I540" i="15"/>
  <c r="I539" i="15"/>
  <c r="I538" i="15"/>
  <c r="I537" i="15"/>
  <c r="I536" i="15"/>
  <c r="I535" i="15"/>
  <c r="I534" i="15"/>
  <c r="I533" i="15"/>
  <c r="I532" i="15"/>
  <c r="I531" i="15"/>
  <c r="I530" i="15"/>
  <c r="I529" i="15"/>
  <c r="I136" i="15"/>
  <c r="I135" i="15"/>
  <c r="I134" i="15"/>
  <c r="I133" i="15"/>
  <c r="I132" i="15"/>
  <c r="I131" i="15"/>
  <c r="I130" i="15"/>
  <c r="I129" i="15"/>
  <c r="I128" i="15"/>
  <c r="I127" i="15"/>
  <c r="I126" i="15"/>
  <c r="I125" i="15"/>
  <c r="I124" i="15"/>
  <c r="I123" i="15"/>
  <c r="I122" i="15"/>
  <c r="I121" i="15"/>
  <c r="I120" i="15"/>
  <c r="I119" i="15"/>
  <c r="I118" i="15"/>
  <c r="I117" i="15"/>
  <c r="I116" i="15"/>
  <c r="I115" i="15"/>
  <c r="I114" i="15"/>
  <c r="I113" i="15"/>
  <c r="I112" i="15"/>
  <c r="I111" i="15"/>
  <c r="I110" i="15"/>
  <c r="I109" i="15"/>
  <c r="I108" i="15"/>
  <c r="I107" i="15"/>
  <c r="I106" i="15"/>
  <c r="I105" i="15"/>
  <c r="I104" i="15"/>
  <c r="I103" i="15"/>
  <c r="I102" i="15"/>
  <c r="I101" i="15"/>
  <c r="I100" i="15"/>
  <c r="I99" i="15"/>
  <c r="I98" i="15"/>
  <c r="I97" i="15"/>
  <c r="I96" i="15"/>
  <c r="I95" i="15"/>
  <c r="I94" i="15"/>
  <c r="I93" i="15"/>
  <c r="I92" i="15"/>
  <c r="I91" i="15"/>
  <c r="I90" i="15"/>
  <c r="I89" i="15"/>
  <c r="I88" i="15"/>
  <c r="I87" i="15"/>
  <c r="I86" i="15"/>
  <c r="I85" i="15"/>
  <c r="I84" i="15"/>
  <c r="I83" i="15"/>
  <c r="I82" i="15"/>
  <c r="I81" i="15"/>
  <c r="I80" i="15"/>
  <c r="I79" i="15"/>
  <c r="I78" i="15"/>
  <c r="I77" i="15"/>
  <c r="I76" i="15"/>
  <c r="I75" i="15"/>
  <c r="I74" i="15"/>
  <c r="I73" i="15"/>
  <c r="I72" i="15"/>
  <c r="I71" i="15"/>
  <c r="I70" i="15"/>
  <c r="I69" i="15"/>
  <c r="I68" i="15"/>
  <c r="I67" i="15"/>
  <c r="I66" i="15"/>
  <c r="I65" i="15"/>
  <c r="I64" i="15"/>
  <c r="I63" i="15"/>
  <c r="I62" i="15"/>
  <c r="I61" i="15"/>
  <c r="I60" i="15"/>
  <c r="I59" i="15"/>
  <c r="I58" i="15"/>
  <c r="I57" i="15"/>
  <c r="I56" i="15"/>
  <c r="I55" i="15"/>
  <c r="I54" i="15"/>
  <c r="I53" i="15"/>
  <c r="I52" i="15"/>
  <c r="I51" i="15"/>
  <c r="I50" i="15"/>
  <c r="I49" i="15"/>
  <c r="I48" i="15"/>
  <c r="I47" i="15"/>
  <c r="I46" i="15"/>
  <c r="I45" i="15"/>
  <c r="I44" i="15"/>
  <c r="I43" i="15"/>
  <c r="I42" i="15"/>
  <c r="I41" i="15"/>
  <c r="I40" i="15"/>
  <c r="I39" i="15"/>
  <c r="I38" i="15"/>
  <c r="I37" i="15"/>
  <c r="I36" i="15"/>
  <c r="I35" i="15"/>
  <c r="I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516" i="15"/>
  <c r="I515" i="15"/>
  <c r="I514" i="15"/>
  <c r="I365" i="15"/>
  <c r="I513" i="15"/>
  <c r="I418" i="15"/>
  <c r="I6" i="15"/>
  <c r="I5" i="15"/>
  <c r="I2" i="15"/>
  <c r="I3" i="15"/>
  <c r="AH101" i="17"/>
  <c r="AH100" i="17"/>
  <c r="AH99" i="17"/>
  <c r="AH98" i="17"/>
  <c r="AH97" i="17"/>
  <c r="AH96" i="17"/>
  <c r="AH95" i="17"/>
  <c r="AH94" i="17"/>
  <c r="AH93" i="17"/>
  <c r="AH92" i="17"/>
  <c r="AH91" i="17"/>
  <c r="AH90" i="17"/>
  <c r="AH89" i="17"/>
  <c r="AH88" i="17"/>
  <c r="AH87" i="17"/>
  <c r="AH86" i="17"/>
  <c r="AH85" i="17"/>
  <c r="AH84" i="17"/>
  <c r="AH83" i="17"/>
  <c r="AH82" i="17"/>
  <c r="AH81" i="17"/>
  <c r="AH80" i="17"/>
  <c r="AH79" i="17"/>
  <c r="AH78" i="17"/>
  <c r="AH77" i="17"/>
  <c r="AH76" i="17"/>
  <c r="AH75" i="17"/>
  <c r="AH74" i="17"/>
  <c r="AH73" i="17"/>
  <c r="AH72" i="17"/>
  <c r="AH71" i="17"/>
  <c r="AH70" i="17"/>
  <c r="AH69" i="17"/>
  <c r="AH68" i="17"/>
  <c r="AH67" i="17"/>
  <c r="AH66" i="17"/>
  <c r="AH65" i="17"/>
  <c r="AH64" i="17"/>
  <c r="AH63" i="17"/>
  <c r="AH62" i="17"/>
  <c r="AH61" i="17"/>
  <c r="AH60" i="17"/>
  <c r="AH59" i="17"/>
  <c r="AH58" i="17"/>
  <c r="AH57" i="17"/>
  <c r="AH56" i="17"/>
  <c r="AH55" i="17"/>
  <c r="AH54" i="17"/>
  <c r="AH53" i="17"/>
  <c r="AH52" i="17"/>
  <c r="AH51" i="17"/>
  <c r="AH50" i="17"/>
  <c r="AH49" i="17"/>
  <c r="AH48" i="17"/>
  <c r="AH47" i="17"/>
  <c r="AH46" i="17"/>
  <c r="AH45" i="17"/>
  <c r="AH44" i="17"/>
  <c r="AH43" i="17"/>
  <c r="AH42" i="17"/>
  <c r="AH41" i="17"/>
  <c r="AH40" i="17"/>
  <c r="AH39" i="17"/>
  <c r="AH38" i="17"/>
  <c r="AH37" i="17"/>
  <c r="AH36" i="17"/>
  <c r="AH35" i="17"/>
  <c r="AH34" i="17"/>
  <c r="AH33" i="17"/>
  <c r="AH32" i="17"/>
  <c r="AH31" i="17"/>
  <c r="AH30" i="17"/>
  <c r="AH29" i="17"/>
  <c r="AH28" i="17"/>
  <c r="AH27" i="17"/>
  <c r="AH26" i="17"/>
  <c r="AH25" i="17"/>
  <c r="AH24" i="17"/>
  <c r="AH23" i="17"/>
  <c r="AH22" i="17"/>
  <c r="AH21" i="17"/>
  <c r="AH20" i="17"/>
  <c r="AH19" i="17"/>
  <c r="AH18" i="17"/>
  <c r="AH17" i="17"/>
  <c r="AH16" i="17"/>
  <c r="AH15" i="17"/>
  <c r="AH14" i="17"/>
  <c r="AH13" i="17"/>
  <c r="AH12" i="17"/>
  <c r="AH11" i="17"/>
  <c r="AH10" i="17"/>
  <c r="AH9" i="17"/>
  <c r="AH8" i="17"/>
  <c r="AH7" i="17"/>
  <c r="AH6" i="17"/>
  <c r="AH5" i="17"/>
  <c r="AH4" i="17"/>
  <c r="AH3" i="17"/>
  <c r="AO101" i="17"/>
  <c r="AN101" i="17"/>
  <c r="AM101" i="17"/>
  <c r="AL101" i="17"/>
  <c r="AK101" i="17"/>
  <c r="AI101" i="17"/>
  <c r="AB101" i="17"/>
  <c r="AO100" i="17"/>
  <c r="AN100" i="17"/>
  <c r="AM100" i="17"/>
  <c r="AL100" i="17"/>
  <c r="AK100" i="17"/>
  <c r="AI100" i="17"/>
  <c r="AB100" i="17"/>
  <c r="AO99" i="17"/>
  <c r="AN99" i="17"/>
  <c r="AM99" i="17"/>
  <c r="AL99" i="17"/>
  <c r="AK99" i="17"/>
  <c r="AI99" i="17"/>
  <c r="AB99" i="17"/>
  <c r="AO98" i="17"/>
  <c r="AN98" i="17"/>
  <c r="AM98" i="17"/>
  <c r="AL98" i="17"/>
  <c r="AK98" i="17"/>
  <c r="AI98" i="17"/>
  <c r="AB98" i="17"/>
  <c r="AO97" i="17"/>
  <c r="AN97" i="17"/>
  <c r="AM97" i="17"/>
  <c r="AL97" i="17"/>
  <c r="AK97" i="17"/>
  <c r="AI97" i="17"/>
  <c r="AB97" i="17"/>
  <c r="AO96" i="17"/>
  <c r="AN96" i="17"/>
  <c r="AM96" i="17"/>
  <c r="AL96" i="17"/>
  <c r="AK96" i="17"/>
  <c r="AI96" i="17"/>
  <c r="AB96" i="17"/>
  <c r="AO95" i="17"/>
  <c r="AN95" i="17"/>
  <c r="AM95" i="17"/>
  <c r="AL95" i="17"/>
  <c r="AK95" i="17"/>
  <c r="AI95" i="17"/>
  <c r="AB95" i="17"/>
  <c r="AO94" i="17"/>
  <c r="AN94" i="17"/>
  <c r="AM94" i="17"/>
  <c r="AL94" i="17"/>
  <c r="AK94" i="17"/>
  <c r="AI94" i="17"/>
  <c r="AB94" i="17"/>
  <c r="AO93" i="17"/>
  <c r="AN93" i="17"/>
  <c r="AM93" i="17"/>
  <c r="AL93" i="17"/>
  <c r="AK93" i="17"/>
  <c r="AI93" i="17"/>
  <c r="AB93" i="17"/>
  <c r="AO92" i="17"/>
  <c r="AN92" i="17"/>
  <c r="AM92" i="17"/>
  <c r="AL92" i="17"/>
  <c r="AK92" i="17"/>
  <c r="AI92" i="17"/>
  <c r="AB92" i="17"/>
  <c r="AO91" i="17"/>
  <c r="AN91" i="17"/>
  <c r="AM91" i="17"/>
  <c r="AL91" i="17"/>
  <c r="AK91" i="17"/>
  <c r="AI91" i="17"/>
  <c r="AB91" i="17"/>
  <c r="AO90" i="17"/>
  <c r="AN90" i="17"/>
  <c r="AM90" i="17"/>
  <c r="AL90" i="17"/>
  <c r="AK90" i="17"/>
  <c r="AI90" i="17"/>
  <c r="AB90" i="17"/>
  <c r="AO89" i="17"/>
  <c r="AN89" i="17"/>
  <c r="AM89" i="17"/>
  <c r="AL89" i="17"/>
  <c r="AK89" i="17"/>
  <c r="AI89" i="17"/>
  <c r="AB89" i="17"/>
  <c r="AO88" i="17"/>
  <c r="AN88" i="17"/>
  <c r="AM88" i="17"/>
  <c r="AL88" i="17"/>
  <c r="AK88" i="17"/>
  <c r="AI88" i="17"/>
  <c r="AB88" i="17"/>
  <c r="AO87" i="17"/>
  <c r="AN87" i="17"/>
  <c r="AM87" i="17"/>
  <c r="AL87" i="17"/>
  <c r="AK87" i="17"/>
  <c r="AI87" i="17"/>
  <c r="AB87" i="17"/>
  <c r="AO86" i="17"/>
  <c r="AN86" i="17"/>
  <c r="AM86" i="17"/>
  <c r="AL86" i="17"/>
  <c r="AK86" i="17"/>
  <c r="AI86" i="17"/>
  <c r="AB86" i="17"/>
  <c r="AO85" i="17"/>
  <c r="AN85" i="17"/>
  <c r="AM85" i="17"/>
  <c r="AL85" i="17"/>
  <c r="AK85" i="17"/>
  <c r="AI85" i="17"/>
  <c r="AB85" i="17"/>
  <c r="AO84" i="17"/>
  <c r="AN84" i="17"/>
  <c r="AM84" i="17"/>
  <c r="AL84" i="17"/>
  <c r="AK84" i="17"/>
  <c r="AI84" i="17"/>
  <c r="AB84" i="17"/>
  <c r="AO83" i="17"/>
  <c r="AN83" i="17"/>
  <c r="AM83" i="17"/>
  <c r="AL83" i="17"/>
  <c r="AK83" i="17"/>
  <c r="AI83" i="17"/>
  <c r="AB83" i="17"/>
  <c r="AO82" i="17"/>
  <c r="AN82" i="17"/>
  <c r="AM82" i="17"/>
  <c r="AL82" i="17"/>
  <c r="AK82" i="17"/>
  <c r="AI82" i="17"/>
  <c r="AB82" i="17"/>
  <c r="AO81" i="17"/>
  <c r="AN81" i="17"/>
  <c r="AM81" i="17"/>
  <c r="AL81" i="17"/>
  <c r="AK81" i="17"/>
  <c r="AI81" i="17"/>
  <c r="AB81" i="17"/>
  <c r="AO80" i="17"/>
  <c r="AN80" i="17"/>
  <c r="AM80" i="17"/>
  <c r="AL80" i="17"/>
  <c r="AK80" i="17"/>
  <c r="AI80" i="17"/>
  <c r="AB80" i="17"/>
  <c r="AO79" i="17"/>
  <c r="AN79" i="17"/>
  <c r="AM79" i="17"/>
  <c r="AL79" i="17"/>
  <c r="AK79" i="17"/>
  <c r="AI79" i="17"/>
  <c r="AB79" i="17"/>
  <c r="AO78" i="17"/>
  <c r="AN78" i="17"/>
  <c r="AM78" i="17"/>
  <c r="AL78" i="17"/>
  <c r="AK78" i="17"/>
  <c r="AI78" i="17"/>
  <c r="AB78" i="17"/>
  <c r="AO77" i="17"/>
  <c r="AN77" i="17"/>
  <c r="AM77" i="17"/>
  <c r="AL77" i="17"/>
  <c r="AK77" i="17"/>
  <c r="AI77" i="17"/>
  <c r="AB77" i="17"/>
  <c r="AO76" i="17"/>
  <c r="AN76" i="17"/>
  <c r="AM76" i="17"/>
  <c r="AL76" i="17"/>
  <c r="AK76" i="17"/>
  <c r="AI76" i="17"/>
  <c r="AB76" i="17"/>
  <c r="AO75" i="17"/>
  <c r="AN75" i="17"/>
  <c r="AM75" i="17"/>
  <c r="AL75" i="17"/>
  <c r="AK75" i="17"/>
  <c r="AI75" i="17"/>
  <c r="AB75" i="17"/>
  <c r="AO74" i="17"/>
  <c r="AN74" i="17"/>
  <c r="AM74" i="17"/>
  <c r="AL74" i="17"/>
  <c r="AK74" i="17"/>
  <c r="AI74" i="17"/>
  <c r="AB74" i="17"/>
  <c r="AO73" i="17"/>
  <c r="AN73" i="17"/>
  <c r="AM73" i="17"/>
  <c r="AL73" i="17"/>
  <c r="AK73" i="17"/>
  <c r="AI73" i="17"/>
  <c r="AB73" i="17"/>
  <c r="AO72" i="17"/>
  <c r="AN72" i="17"/>
  <c r="AM72" i="17"/>
  <c r="AL72" i="17"/>
  <c r="AK72" i="17"/>
  <c r="AI72" i="17"/>
  <c r="AB72" i="17"/>
  <c r="AO71" i="17"/>
  <c r="AN71" i="17"/>
  <c r="AM71" i="17"/>
  <c r="AL71" i="17"/>
  <c r="AK71" i="17"/>
  <c r="AI71" i="17"/>
  <c r="AB71" i="17"/>
  <c r="AO70" i="17"/>
  <c r="AN70" i="17"/>
  <c r="AM70" i="17"/>
  <c r="AL70" i="17"/>
  <c r="AK70" i="17"/>
  <c r="AI70" i="17"/>
  <c r="AB70" i="17"/>
  <c r="AO69" i="17"/>
  <c r="AN69" i="17"/>
  <c r="AM69" i="17"/>
  <c r="AL69" i="17"/>
  <c r="AK69" i="17"/>
  <c r="AI69" i="17"/>
  <c r="AB69" i="17"/>
  <c r="AO68" i="17"/>
  <c r="AN68" i="17"/>
  <c r="AM68" i="17"/>
  <c r="AL68" i="17"/>
  <c r="AK68" i="17"/>
  <c r="AI68" i="17"/>
  <c r="AB68" i="17"/>
  <c r="AO67" i="17"/>
  <c r="AN67" i="17"/>
  <c r="AM67" i="17"/>
  <c r="AL67" i="17"/>
  <c r="AK67" i="17"/>
  <c r="AI67" i="17"/>
  <c r="AB67" i="17"/>
  <c r="AO66" i="17"/>
  <c r="AN66" i="17"/>
  <c r="AM66" i="17"/>
  <c r="AL66" i="17"/>
  <c r="AK66" i="17"/>
  <c r="AI66" i="17"/>
  <c r="AB66" i="17"/>
  <c r="AO65" i="17"/>
  <c r="AN65" i="17"/>
  <c r="AM65" i="17"/>
  <c r="AL65" i="17"/>
  <c r="AK65" i="17"/>
  <c r="AI65" i="17"/>
  <c r="AB65" i="17"/>
  <c r="AO64" i="17"/>
  <c r="AN64" i="17"/>
  <c r="AM64" i="17"/>
  <c r="AL64" i="17"/>
  <c r="AK64" i="17"/>
  <c r="AI64" i="17"/>
  <c r="AB64" i="17"/>
  <c r="AO63" i="17"/>
  <c r="AN63" i="17"/>
  <c r="AM63" i="17"/>
  <c r="AL63" i="17"/>
  <c r="AK63" i="17"/>
  <c r="AI63" i="17"/>
  <c r="AB63" i="17"/>
  <c r="AO62" i="17"/>
  <c r="AN62" i="17"/>
  <c r="AM62" i="17"/>
  <c r="AL62" i="17"/>
  <c r="AK62" i="17"/>
  <c r="AI62" i="17"/>
  <c r="AB62" i="17"/>
  <c r="AO61" i="17"/>
  <c r="AN61" i="17"/>
  <c r="AM61" i="17"/>
  <c r="AL61" i="17"/>
  <c r="AK61" i="17"/>
  <c r="AI61" i="17"/>
  <c r="AB61" i="17"/>
  <c r="AO60" i="17"/>
  <c r="AN60" i="17"/>
  <c r="AM60" i="17"/>
  <c r="AL60" i="17"/>
  <c r="AK60" i="17"/>
  <c r="AI60" i="17"/>
  <c r="AB60" i="17"/>
  <c r="AO59" i="17"/>
  <c r="AN59" i="17"/>
  <c r="AM59" i="17"/>
  <c r="AL59" i="17"/>
  <c r="AK59" i="17"/>
  <c r="AI59" i="17"/>
  <c r="AB59" i="17"/>
  <c r="AO58" i="17"/>
  <c r="AN58" i="17"/>
  <c r="AM58" i="17"/>
  <c r="AL58" i="17"/>
  <c r="AK58" i="17"/>
  <c r="AI58" i="17"/>
  <c r="AB58" i="17"/>
  <c r="AO57" i="17"/>
  <c r="AN57" i="17"/>
  <c r="AM57" i="17"/>
  <c r="AL57" i="17"/>
  <c r="AK57" i="17"/>
  <c r="AI57" i="17"/>
  <c r="AB57" i="17"/>
  <c r="AO56" i="17"/>
  <c r="AN56" i="17"/>
  <c r="AM56" i="17"/>
  <c r="AL56" i="17"/>
  <c r="AK56" i="17"/>
  <c r="AI56" i="17"/>
  <c r="AB56" i="17"/>
  <c r="AO55" i="17"/>
  <c r="AN55" i="17"/>
  <c r="AM55" i="17"/>
  <c r="AL55" i="17"/>
  <c r="AK55" i="17"/>
  <c r="AI55" i="17"/>
  <c r="AB55" i="17"/>
  <c r="AO54" i="17"/>
  <c r="AN54" i="17"/>
  <c r="AM54" i="17"/>
  <c r="AL54" i="17"/>
  <c r="AK54" i="17"/>
  <c r="AI54" i="17"/>
  <c r="AB54" i="17"/>
  <c r="AO53" i="17"/>
  <c r="AN53" i="17"/>
  <c r="AM53" i="17"/>
  <c r="AL53" i="17"/>
  <c r="AK53" i="17"/>
  <c r="AI53" i="17"/>
  <c r="AB53" i="17"/>
  <c r="AO52" i="17"/>
  <c r="AN52" i="17"/>
  <c r="AM52" i="17"/>
  <c r="AL52" i="17"/>
  <c r="AK52" i="17"/>
  <c r="AI52" i="17"/>
  <c r="AB52" i="17"/>
  <c r="AO51" i="17"/>
  <c r="AN51" i="17"/>
  <c r="AM51" i="17"/>
  <c r="AL51" i="17"/>
  <c r="AK51" i="17"/>
  <c r="AI51" i="17"/>
  <c r="AB51" i="17"/>
  <c r="AO50" i="17"/>
  <c r="AN50" i="17"/>
  <c r="AM50" i="17"/>
  <c r="AL50" i="17"/>
  <c r="AK50" i="17"/>
  <c r="AI50" i="17"/>
  <c r="AB50" i="17"/>
  <c r="AO49" i="17"/>
  <c r="AN49" i="17"/>
  <c r="AM49" i="17"/>
  <c r="AL49" i="17"/>
  <c r="AK49" i="17"/>
  <c r="AI49" i="17"/>
  <c r="AB49" i="17"/>
  <c r="AO48" i="17"/>
  <c r="AN48" i="17"/>
  <c r="AM48" i="17"/>
  <c r="AL48" i="17"/>
  <c r="AK48" i="17"/>
  <c r="AI48" i="17"/>
  <c r="AB48" i="17"/>
  <c r="AO47" i="17"/>
  <c r="AN47" i="17"/>
  <c r="AM47" i="17"/>
  <c r="AL47" i="17"/>
  <c r="AK47" i="17"/>
  <c r="AI47" i="17"/>
  <c r="AB47" i="17"/>
  <c r="AO46" i="17"/>
  <c r="AN46" i="17"/>
  <c r="AM46" i="17"/>
  <c r="AL46" i="17"/>
  <c r="AK46" i="17"/>
  <c r="AI46" i="17"/>
  <c r="AB46" i="17"/>
  <c r="AO45" i="17"/>
  <c r="AN45" i="17"/>
  <c r="AM45" i="17"/>
  <c r="AL45" i="17"/>
  <c r="AK45" i="17"/>
  <c r="AI45" i="17"/>
  <c r="AB45" i="17"/>
  <c r="AO44" i="17"/>
  <c r="AN44" i="17"/>
  <c r="AM44" i="17"/>
  <c r="AL44" i="17"/>
  <c r="AK44" i="17"/>
  <c r="AI44" i="17"/>
  <c r="AB44" i="17"/>
  <c r="AO43" i="17"/>
  <c r="AN43" i="17"/>
  <c r="AM43" i="17"/>
  <c r="AL43" i="17"/>
  <c r="AK43" i="17"/>
  <c r="AI43" i="17"/>
  <c r="AB43" i="17"/>
  <c r="AO42" i="17"/>
  <c r="AN42" i="17"/>
  <c r="AM42" i="17"/>
  <c r="AL42" i="17"/>
  <c r="AK42" i="17"/>
  <c r="AI42" i="17"/>
  <c r="AB42" i="17"/>
  <c r="AO41" i="17"/>
  <c r="AN41" i="17"/>
  <c r="AM41" i="17"/>
  <c r="AL41" i="17"/>
  <c r="AK41" i="17"/>
  <c r="AI41" i="17"/>
  <c r="AB41" i="17"/>
  <c r="AO40" i="17"/>
  <c r="AN40" i="17"/>
  <c r="AM40" i="17"/>
  <c r="AL40" i="17"/>
  <c r="AK40" i="17"/>
  <c r="AI40" i="17"/>
  <c r="AB40" i="17"/>
  <c r="AO39" i="17"/>
  <c r="AN39" i="17"/>
  <c r="AM39" i="17"/>
  <c r="AL39" i="17"/>
  <c r="AK39" i="17"/>
  <c r="AI39" i="17"/>
  <c r="AB39" i="17"/>
  <c r="AO38" i="17"/>
  <c r="AN38" i="17"/>
  <c r="AM38" i="17"/>
  <c r="AL38" i="17"/>
  <c r="AK38" i="17"/>
  <c r="AI38" i="17"/>
  <c r="AB38" i="17"/>
  <c r="AO37" i="17"/>
  <c r="AN37" i="17"/>
  <c r="AM37" i="17"/>
  <c r="AL37" i="17"/>
  <c r="AK37" i="17"/>
  <c r="AI37" i="17"/>
  <c r="AB37" i="17"/>
  <c r="AO36" i="17"/>
  <c r="AN36" i="17"/>
  <c r="AM36" i="17"/>
  <c r="AL36" i="17"/>
  <c r="AK36" i="17"/>
  <c r="AI36" i="17"/>
  <c r="AB36" i="17"/>
  <c r="AO35" i="17"/>
  <c r="AN35" i="17"/>
  <c r="AM35" i="17"/>
  <c r="AL35" i="17"/>
  <c r="AK35" i="17"/>
  <c r="AI35" i="17"/>
  <c r="AB35" i="17"/>
  <c r="AO34" i="17"/>
  <c r="AN34" i="17"/>
  <c r="AM34" i="17"/>
  <c r="AL34" i="17"/>
  <c r="AK34" i="17"/>
  <c r="AI34" i="17"/>
  <c r="AB34" i="17"/>
  <c r="AO33" i="17"/>
  <c r="AN33" i="17"/>
  <c r="AM33" i="17"/>
  <c r="AL33" i="17"/>
  <c r="AK33" i="17"/>
  <c r="AI33" i="17"/>
  <c r="AB33" i="17"/>
  <c r="AO32" i="17"/>
  <c r="AN32" i="17"/>
  <c r="AM32" i="17"/>
  <c r="AL32" i="17"/>
  <c r="AK32" i="17"/>
  <c r="AI32" i="17"/>
  <c r="AB32" i="17"/>
  <c r="AO31" i="17"/>
  <c r="AN31" i="17"/>
  <c r="AM31" i="17"/>
  <c r="AL31" i="17"/>
  <c r="AK31" i="17"/>
  <c r="AI31" i="17"/>
  <c r="AB31" i="17"/>
  <c r="AO30" i="17"/>
  <c r="AN30" i="17"/>
  <c r="AM30" i="17"/>
  <c r="AL30" i="17"/>
  <c r="AK30" i="17"/>
  <c r="AI30" i="17"/>
  <c r="AB30" i="17"/>
  <c r="AO29" i="17"/>
  <c r="AN29" i="17"/>
  <c r="AM29" i="17"/>
  <c r="AL29" i="17"/>
  <c r="AK29" i="17"/>
  <c r="AI29" i="17"/>
  <c r="AB29" i="17"/>
  <c r="AO28" i="17"/>
  <c r="AN28" i="17"/>
  <c r="AM28" i="17"/>
  <c r="AL28" i="17"/>
  <c r="AK28" i="17"/>
  <c r="AI28" i="17"/>
  <c r="AB28" i="17"/>
  <c r="AO27" i="17"/>
  <c r="AN27" i="17"/>
  <c r="AM27" i="17"/>
  <c r="AL27" i="17"/>
  <c r="AK27" i="17"/>
  <c r="AI27" i="17"/>
  <c r="AB27" i="17"/>
  <c r="AO26" i="17"/>
  <c r="AN26" i="17"/>
  <c r="AM26" i="17"/>
  <c r="AL26" i="17"/>
  <c r="AK26" i="17"/>
  <c r="AI26" i="17"/>
  <c r="AB26" i="17"/>
  <c r="AO25" i="17"/>
  <c r="AN25" i="17"/>
  <c r="AM25" i="17"/>
  <c r="AL25" i="17"/>
  <c r="AK25" i="17"/>
  <c r="AI25" i="17"/>
  <c r="AB25" i="17"/>
  <c r="AO24" i="17"/>
  <c r="AN24" i="17"/>
  <c r="AM24" i="17"/>
  <c r="AL24" i="17"/>
  <c r="AK24" i="17"/>
  <c r="AI24" i="17"/>
  <c r="AB24" i="17"/>
  <c r="AO23" i="17"/>
  <c r="AN23" i="17"/>
  <c r="AM23" i="17"/>
  <c r="AL23" i="17"/>
  <c r="AK23" i="17"/>
  <c r="AI23" i="17"/>
  <c r="AB23" i="17"/>
  <c r="AO22" i="17"/>
  <c r="AN22" i="17"/>
  <c r="AM22" i="17"/>
  <c r="AL22" i="17"/>
  <c r="AK22" i="17"/>
  <c r="AI22" i="17"/>
  <c r="AB22" i="17"/>
  <c r="AO21" i="17"/>
  <c r="AN21" i="17"/>
  <c r="AM21" i="17"/>
  <c r="AL21" i="17"/>
  <c r="AK21" i="17"/>
  <c r="AI21" i="17"/>
  <c r="AB21" i="17"/>
  <c r="AO20" i="17"/>
  <c r="AN20" i="17"/>
  <c r="AM20" i="17"/>
  <c r="AL20" i="17"/>
  <c r="AK20" i="17"/>
  <c r="AI20" i="17"/>
  <c r="AB20" i="17"/>
  <c r="AO19" i="17"/>
  <c r="AN19" i="17"/>
  <c r="AM19" i="17"/>
  <c r="AL19" i="17"/>
  <c r="AK19" i="17"/>
  <c r="AI19" i="17"/>
  <c r="AB19" i="17"/>
  <c r="AO18" i="17"/>
  <c r="AN18" i="17"/>
  <c r="AM18" i="17"/>
  <c r="AL18" i="17"/>
  <c r="AK18" i="17"/>
  <c r="AI18" i="17"/>
  <c r="AB18" i="17"/>
  <c r="AO17" i="17"/>
  <c r="AN17" i="17"/>
  <c r="AM17" i="17"/>
  <c r="AL17" i="17"/>
  <c r="AK17" i="17"/>
  <c r="AI17" i="17"/>
  <c r="AB17" i="17"/>
  <c r="AO16" i="17"/>
  <c r="AN16" i="17"/>
  <c r="AM16" i="17"/>
  <c r="AL16" i="17"/>
  <c r="AK16" i="17"/>
  <c r="AI16" i="17"/>
  <c r="AB16" i="17"/>
  <c r="AO15" i="17"/>
  <c r="AN15" i="17"/>
  <c r="AM15" i="17"/>
  <c r="AL15" i="17"/>
  <c r="AK15" i="17"/>
  <c r="AI15" i="17"/>
  <c r="AB15" i="17"/>
  <c r="AO14" i="17"/>
  <c r="AN14" i="17"/>
  <c r="AM14" i="17"/>
  <c r="AL14" i="17"/>
  <c r="AK14" i="17"/>
  <c r="AI14" i="17"/>
  <c r="AB14" i="17"/>
  <c r="AO13" i="17"/>
  <c r="AN13" i="17"/>
  <c r="AM13" i="17"/>
  <c r="AL13" i="17"/>
  <c r="AK13" i="17"/>
  <c r="AI13" i="17"/>
  <c r="AB13" i="17"/>
  <c r="AO12" i="17"/>
  <c r="AN12" i="17"/>
  <c r="AM12" i="17"/>
  <c r="AL12" i="17"/>
  <c r="AK12" i="17"/>
  <c r="AI12" i="17"/>
  <c r="AB12" i="17"/>
  <c r="AO11" i="17"/>
  <c r="AN11" i="17"/>
  <c r="AM11" i="17"/>
  <c r="AL11" i="17"/>
  <c r="AK11" i="17"/>
  <c r="AI11" i="17"/>
  <c r="AB11" i="17"/>
  <c r="AO10" i="17"/>
  <c r="AN10" i="17"/>
  <c r="AM10" i="17"/>
  <c r="AL10" i="17"/>
  <c r="AK10" i="17"/>
  <c r="AI10" i="17"/>
  <c r="AB10" i="17"/>
  <c r="AO9" i="17"/>
  <c r="AN9" i="17"/>
  <c r="AM9" i="17"/>
  <c r="AL9" i="17"/>
  <c r="AK9" i="17"/>
  <c r="AI9" i="17"/>
  <c r="AB9" i="17"/>
  <c r="AO8" i="17"/>
  <c r="AN8" i="17"/>
  <c r="AM8" i="17"/>
  <c r="AL8" i="17"/>
  <c r="AK8" i="17"/>
  <c r="AI8" i="17"/>
  <c r="AB8" i="17"/>
  <c r="AO7" i="17"/>
  <c r="AN7" i="17"/>
  <c r="AM7" i="17"/>
  <c r="AL7" i="17"/>
  <c r="AK7" i="17"/>
  <c r="AI7" i="17"/>
  <c r="AB7" i="17"/>
  <c r="AO6" i="17"/>
  <c r="AN6" i="17"/>
  <c r="AM6" i="17"/>
  <c r="AL6" i="17"/>
  <c r="AK6" i="17"/>
  <c r="AI6" i="17"/>
  <c r="AB6" i="17"/>
  <c r="AO5" i="17"/>
  <c r="AN5" i="17"/>
  <c r="AM5" i="17"/>
  <c r="AL5" i="17"/>
  <c r="AK5" i="17"/>
  <c r="AI5" i="17"/>
  <c r="AB5" i="17"/>
  <c r="AO4" i="17"/>
  <c r="AN4" i="17"/>
  <c r="AM4" i="17"/>
  <c r="AL4" i="17"/>
  <c r="AK4" i="17"/>
  <c r="AI4" i="17"/>
  <c r="AB4" i="17"/>
  <c r="AO3" i="17"/>
  <c r="AN3" i="17"/>
  <c r="AM3" i="17"/>
  <c r="AL3" i="17"/>
  <c r="AK3" i="17"/>
  <c r="AI3" i="17"/>
  <c r="AB3" i="17"/>
  <c r="AO2" i="17"/>
  <c r="AN2" i="17"/>
  <c r="AM2" i="17"/>
  <c r="AL2" i="17"/>
  <c r="AK2" i="17"/>
  <c r="AB2" i="17"/>
  <c r="AI1" i="17"/>
  <c r="AH1" i="17"/>
  <c r="I523" i="15"/>
  <c r="AH101" i="16"/>
  <c r="AH100" i="16"/>
  <c r="AH99" i="16"/>
  <c r="AH98" i="16"/>
  <c r="AH97" i="16"/>
  <c r="AH96" i="16"/>
  <c r="AH95" i="16"/>
  <c r="AH94" i="16"/>
  <c r="AH93" i="16"/>
  <c r="AH92" i="16"/>
  <c r="AH91" i="16"/>
  <c r="AH90" i="16"/>
  <c r="AH89" i="16"/>
  <c r="AH88" i="16"/>
  <c r="AH87" i="16"/>
  <c r="AH86" i="16"/>
  <c r="AH85" i="16"/>
  <c r="AH84" i="16"/>
  <c r="AH83" i="16"/>
  <c r="AH82" i="16"/>
  <c r="AH81" i="16"/>
  <c r="AH80" i="16"/>
  <c r="AH79" i="16"/>
  <c r="AH78" i="16"/>
  <c r="AH77" i="16"/>
  <c r="AH76" i="16"/>
  <c r="AH75" i="16"/>
  <c r="AH74" i="16"/>
  <c r="AH73" i="16"/>
  <c r="AH72" i="16"/>
  <c r="AH71" i="16"/>
  <c r="AH70" i="16"/>
  <c r="AH69" i="16"/>
  <c r="AH68" i="16"/>
  <c r="AH67" i="16"/>
  <c r="AH66" i="16"/>
  <c r="AH65" i="16"/>
  <c r="AH64" i="16"/>
  <c r="AH63" i="16"/>
  <c r="AH62" i="16"/>
  <c r="AH61" i="16"/>
  <c r="AH60" i="16"/>
  <c r="AH59" i="16"/>
  <c r="AH58" i="16"/>
  <c r="AH57" i="16"/>
  <c r="AH56" i="16"/>
  <c r="AH55" i="16"/>
  <c r="AH54" i="16"/>
  <c r="AH53" i="16"/>
  <c r="AH52" i="16"/>
  <c r="AH51" i="16"/>
  <c r="AH50" i="16"/>
  <c r="AH49" i="16"/>
  <c r="AH48" i="16"/>
  <c r="AH47" i="16"/>
  <c r="AH46" i="16"/>
  <c r="AH45" i="16"/>
  <c r="AH44" i="16"/>
  <c r="AH43" i="16"/>
  <c r="AH42" i="16"/>
  <c r="AH41" i="16"/>
  <c r="AH40" i="16"/>
  <c r="AH39" i="16"/>
  <c r="AH38" i="16"/>
  <c r="AH37" i="16"/>
  <c r="AH36" i="16"/>
  <c r="AH35" i="16"/>
  <c r="AH34" i="16"/>
  <c r="AH33" i="16"/>
  <c r="AH32" i="16"/>
  <c r="AH31" i="16"/>
  <c r="AH30" i="16"/>
  <c r="AH29" i="16"/>
  <c r="AH28" i="16"/>
  <c r="AH27" i="16"/>
  <c r="AH26" i="16"/>
  <c r="AH25" i="16"/>
  <c r="AH24" i="16"/>
  <c r="AH23" i="16"/>
  <c r="AH22" i="16"/>
  <c r="AH21" i="16"/>
  <c r="AH20" i="16"/>
  <c r="AH19" i="16"/>
  <c r="AH18" i="16"/>
  <c r="AH17" i="16"/>
  <c r="AH16" i="16"/>
  <c r="AH15" i="16"/>
  <c r="AH14" i="16"/>
  <c r="AH13" i="16"/>
  <c r="AH12" i="16"/>
  <c r="AH11" i="16"/>
  <c r="AH10" i="16"/>
  <c r="AH9" i="16"/>
  <c r="AH8" i="16"/>
  <c r="AH7" i="16"/>
  <c r="AH6" i="16"/>
  <c r="AH5" i="16"/>
  <c r="AH4" i="16"/>
  <c r="AH3" i="16"/>
  <c r="AO101" i="16"/>
  <c r="AN101" i="16"/>
  <c r="AM101" i="16"/>
  <c r="AL101" i="16"/>
  <c r="AK101" i="16"/>
  <c r="AI101" i="16"/>
  <c r="AB101" i="16"/>
  <c r="AO100" i="16"/>
  <c r="AN100" i="16"/>
  <c r="AM100" i="16"/>
  <c r="AL100" i="16"/>
  <c r="AK100" i="16"/>
  <c r="AI100" i="16"/>
  <c r="AB100" i="16"/>
  <c r="AO99" i="16"/>
  <c r="AN99" i="16"/>
  <c r="AM99" i="16"/>
  <c r="AL99" i="16"/>
  <c r="AK99" i="16"/>
  <c r="AI99" i="16"/>
  <c r="AB99" i="16"/>
  <c r="AO98" i="16"/>
  <c r="AN98" i="16"/>
  <c r="AM98" i="16"/>
  <c r="AL98" i="16"/>
  <c r="AK98" i="16"/>
  <c r="AI98" i="16"/>
  <c r="AB98" i="16"/>
  <c r="AO97" i="16"/>
  <c r="AN97" i="16"/>
  <c r="AM97" i="16"/>
  <c r="AL97" i="16"/>
  <c r="AK97" i="16"/>
  <c r="AI97" i="16"/>
  <c r="AB97" i="16"/>
  <c r="AO96" i="16"/>
  <c r="AN96" i="16"/>
  <c r="AM96" i="16"/>
  <c r="AL96" i="16"/>
  <c r="AK96" i="16"/>
  <c r="AI96" i="16"/>
  <c r="AB96" i="16"/>
  <c r="AO95" i="16"/>
  <c r="AN95" i="16"/>
  <c r="AM95" i="16"/>
  <c r="AL95" i="16"/>
  <c r="AK95" i="16"/>
  <c r="AI95" i="16"/>
  <c r="AB95" i="16"/>
  <c r="AO94" i="16"/>
  <c r="AN94" i="16"/>
  <c r="AM94" i="16"/>
  <c r="AL94" i="16"/>
  <c r="AK94" i="16"/>
  <c r="AI94" i="16"/>
  <c r="AB94" i="16"/>
  <c r="AO93" i="16"/>
  <c r="AN93" i="16"/>
  <c r="AM93" i="16"/>
  <c r="AL93" i="16"/>
  <c r="AK93" i="16"/>
  <c r="AI93" i="16"/>
  <c r="AB93" i="16"/>
  <c r="AO92" i="16"/>
  <c r="AN92" i="16"/>
  <c r="AM92" i="16"/>
  <c r="AL92" i="16"/>
  <c r="AK92" i="16"/>
  <c r="AI92" i="16"/>
  <c r="AB92" i="16"/>
  <c r="AO91" i="16"/>
  <c r="AN91" i="16"/>
  <c r="AM91" i="16"/>
  <c r="AL91" i="16"/>
  <c r="AK91" i="16"/>
  <c r="AI91" i="16"/>
  <c r="AB91" i="16"/>
  <c r="AO90" i="16"/>
  <c r="AN90" i="16"/>
  <c r="AM90" i="16"/>
  <c r="AL90" i="16"/>
  <c r="AK90" i="16"/>
  <c r="AI90" i="16"/>
  <c r="AB90" i="16"/>
  <c r="AO89" i="16"/>
  <c r="AN89" i="16"/>
  <c r="AM89" i="16"/>
  <c r="AL89" i="16"/>
  <c r="AK89" i="16"/>
  <c r="AI89" i="16"/>
  <c r="AB89" i="16"/>
  <c r="AO88" i="16"/>
  <c r="AN88" i="16"/>
  <c r="AM88" i="16"/>
  <c r="AL88" i="16"/>
  <c r="AK88" i="16"/>
  <c r="AI88" i="16"/>
  <c r="AB88" i="16"/>
  <c r="AO87" i="16"/>
  <c r="AN87" i="16"/>
  <c r="AM87" i="16"/>
  <c r="AL87" i="16"/>
  <c r="AK87" i="16"/>
  <c r="AI87" i="16"/>
  <c r="AB87" i="16"/>
  <c r="AO86" i="16"/>
  <c r="AN86" i="16"/>
  <c r="AM86" i="16"/>
  <c r="AL86" i="16"/>
  <c r="AK86" i="16"/>
  <c r="AI86" i="16"/>
  <c r="AB86" i="16"/>
  <c r="AO85" i="16"/>
  <c r="AN85" i="16"/>
  <c r="AM85" i="16"/>
  <c r="AL85" i="16"/>
  <c r="AK85" i="16"/>
  <c r="AI85" i="16"/>
  <c r="AB85" i="16"/>
  <c r="AO84" i="16"/>
  <c r="AN84" i="16"/>
  <c r="AM84" i="16"/>
  <c r="AL84" i="16"/>
  <c r="AK84" i="16"/>
  <c r="AI84" i="16"/>
  <c r="AB84" i="16"/>
  <c r="AO83" i="16"/>
  <c r="AN83" i="16"/>
  <c r="AM83" i="16"/>
  <c r="AL83" i="16"/>
  <c r="AK83" i="16"/>
  <c r="AI83" i="16"/>
  <c r="AB83" i="16"/>
  <c r="AO82" i="16"/>
  <c r="AN82" i="16"/>
  <c r="AM82" i="16"/>
  <c r="AL82" i="16"/>
  <c r="AK82" i="16"/>
  <c r="AI82" i="16"/>
  <c r="AB82" i="16"/>
  <c r="AO81" i="16"/>
  <c r="AN81" i="16"/>
  <c r="AM81" i="16"/>
  <c r="AL81" i="16"/>
  <c r="AK81" i="16"/>
  <c r="AI81" i="16"/>
  <c r="AB81" i="16"/>
  <c r="AO80" i="16"/>
  <c r="AQ80" i="16" s="1"/>
  <c r="AN80" i="16"/>
  <c r="AM80" i="16"/>
  <c r="AL80" i="16"/>
  <c r="AK80" i="16"/>
  <c r="AI80" i="16"/>
  <c r="AB80" i="16"/>
  <c r="AO79" i="16"/>
  <c r="AN79" i="16"/>
  <c r="AM79" i="16"/>
  <c r="AL79" i="16"/>
  <c r="AK79" i="16"/>
  <c r="AI79" i="16"/>
  <c r="AB79" i="16"/>
  <c r="AO78" i="16"/>
  <c r="AN78" i="16"/>
  <c r="AM78" i="16"/>
  <c r="AL78" i="16"/>
  <c r="AK78" i="16"/>
  <c r="AI78" i="16"/>
  <c r="AB78" i="16"/>
  <c r="AO77" i="16"/>
  <c r="AN77" i="16"/>
  <c r="AM77" i="16"/>
  <c r="AL77" i="16"/>
  <c r="AK77" i="16"/>
  <c r="AI77" i="16"/>
  <c r="AB77" i="16"/>
  <c r="AO76" i="16"/>
  <c r="AN76" i="16"/>
  <c r="AM76" i="16"/>
  <c r="AL76" i="16"/>
  <c r="AK76" i="16"/>
  <c r="AI76" i="16"/>
  <c r="AB76" i="16"/>
  <c r="AO75" i="16"/>
  <c r="AN75" i="16"/>
  <c r="AM75" i="16"/>
  <c r="AL75" i="16"/>
  <c r="AK75" i="16"/>
  <c r="AI75" i="16"/>
  <c r="AB75" i="16"/>
  <c r="AO74" i="16"/>
  <c r="AN74" i="16"/>
  <c r="AM74" i="16"/>
  <c r="AL74" i="16"/>
  <c r="AK74" i="16"/>
  <c r="AI74" i="16"/>
  <c r="AB74" i="16"/>
  <c r="AO73" i="16"/>
  <c r="AN73" i="16"/>
  <c r="AM73" i="16"/>
  <c r="AL73" i="16"/>
  <c r="AK73" i="16"/>
  <c r="AI73" i="16"/>
  <c r="AB73" i="16"/>
  <c r="AO72" i="16"/>
  <c r="AQ72" i="16" s="1"/>
  <c r="AN72" i="16"/>
  <c r="AM72" i="16"/>
  <c r="AL72" i="16"/>
  <c r="AK72" i="16"/>
  <c r="AI72" i="16"/>
  <c r="AB72" i="16"/>
  <c r="AO71" i="16"/>
  <c r="AN71" i="16"/>
  <c r="AM71" i="16"/>
  <c r="AL71" i="16"/>
  <c r="AK71" i="16"/>
  <c r="AI71" i="16"/>
  <c r="AB71" i="16"/>
  <c r="AO70" i="16"/>
  <c r="AN70" i="16"/>
  <c r="AM70" i="16"/>
  <c r="AL70" i="16"/>
  <c r="AK70" i="16"/>
  <c r="AI70" i="16"/>
  <c r="AB70" i="16"/>
  <c r="AO69" i="16"/>
  <c r="AN69" i="16"/>
  <c r="AM69" i="16"/>
  <c r="AL69" i="16"/>
  <c r="AK69" i="16"/>
  <c r="AI69" i="16"/>
  <c r="AB69" i="16"/>
  <c r="AO68" i="16"/>
  <c r="AN68" i="16"/>
  <c r="AM68" i="16"/>
  <c r="AL68" i="16"/>
  <c r="AK68" i="16"/>
  <c r="AI68" i="16"/>
  <c r="AB68" i="16"/>
  <c r="AO67" i="16"/>
  <c r="AN67" i="16"/>
  <c r="AM67" i="16"/>
  <c r="AL67" i="16"/>
  <c r="AK67" i="16"/>
  <c r="AI67" i="16"/>
  <c r="AB67" i="16"/>
  <c r="AO66" i="16"/>
  <c r="AN66" i="16"/>
  <c r="AM66" i="16"/>
  <c r="AL66" i="16"/>
  <c r="AK66" i="16"/>
  <c r="AI66" i="16"/>
  <c r="AB66" i="16"/>
  <c r="AO65" i="16"/>
  <c r="AN65" i="16"/>
  <c r="AM65" i="16"/>
  <c r="AL65" i="16"/>
  <c r="AK65" i="16"/>
  <c r="AI65" i="16"/>
  <c r="AB65" i="16"/>
  <c r="AO64" i="16"/>
  <c r="AN64" i="16"/>
  <c r="AM64" i="16"/>
  <c r="AL64" i="16"/>
  <c r="AK64" i="16"/>
  <c r="AI64" i="16"/>
  <c r="AB64" i="16"/>
  <c r="AO63" i="16"/>
  <c r="AN63" i="16"/>
  <c r="AM63" i="16"/>
  <c r="AL63" i="16"/>
  <c r="AK63" i="16"/>
  <c r="AI63" i="16"/>
  <c r="AB63" i="16"/>
  <c r="AO62" i="16"/>
  <c r="AN62" i="16"/>
  <c r="AM62" i="16"/>
  <c r="AL62" i="16"/>
  <c r="AK62" i="16"/>
  <c r="AI62" i="16"/>
  <c r="AB62" i="16"/>
  <c r="AO61" i="16"/>
  <c r="AN61" i="16"/>
  <c r="AM61" i="16"/>
  <c r="AL61" i="16"/>
  <c r="AK61" i="16"/>
  <c r="AI61" i="16"/>
  <c r="AB61" i="16"/>
  <c r="AO60" i="16"/>
  <c r="AN60" i="16"/>
  <c r="AM60" i="16"/>
  <c r="AL60" i="16"/>
  <c r="AK60" i="16"/>
  <c r="AI60" i="16"/>
  <c r="AB60" i="16"/>
  <c r="AO59" i="16"/>
  <c r="AN59" i="16"/>
  <c r="AM59" i="16"/>
  <c r="AL59" i="16"/>
  <c r="AK59" i="16"/>
  <c r="AI59" i="16"/>
  <c r="AB59" i="16"/>
  <c r="AO58" i="16"/>
  <c r="AN58" i="16"/>
  <c r="AM58" i="16"/>
  <c r="AL58" i="16"/>
  <c r="AK58" i="16"/>
  <c r="AI58" i="16"/>
  <c r="AB58" i="16"/>
  <c r="AO57" i="16"/>
  <c r="AN57" i="16"/>
  <c r="AM57" i="16"/>
  <c r="AL57" i="16"/>
  <c r="AK57" i="16"/>
  <c r="AI57" i="16"/>
  <c r="AB57" i="16"/>
  <c r="AO56" i="16"/>
  <c r="AN56" i="16"/>
  <c r="AM56" i="16"/>
  <c r="AL56" i="16"/>
  <c r="AK56" i="16"/>
  <c r="AI56" i="16"/>
  <c r="AB56" i="16"/>
  <c r="AO55" i="16"/>
  <c r="AN55" i="16"/>
  <c r="AM55" i="16"/>
  <c r="AL55" i="16"/>
  <c r="AK55" i="16"/>
  <c r="AI55" i="16"/>
  <c r="AB55" i="16"/>
  <c r="AO54" i="16"/>
  <c r="AN54" i="16"/>
  <c r="AM54" i="16"/>
  <c r="AL54" i="16"/>
  <c r="AK54" i="16"/>
  <c r="AI54" i="16"/>
  <c r="AB54" i="16"/>
  <c r="AO53" i="16"/>
  <c r="AN53" i="16"/>
  <c r="AM53" i="16"/>
  <c r="AL53" i="16"/>
  <c r="AK53" i="16"/>
  <c r="AI53" i="16"/>
  <c r="AB53" i="16"/>
  <c r="AO52" i="16"/>
  <c r="AN52" i="16"/>
  <c r="AM52" i="16"/>
  <c r="AL52" i="16"/>
  <c r="AK52" i="16"/>
  <c r="AI52" i="16"/>
  <c r="AB52" i="16"/>
  <c r="AO51" i="16"/>
  <c r="AN51" i="16"/>
  <c r="AM51" i="16"/>
  <c r="AL51" i="16"/>
  <c r="AK51" i="16"/>
  <c r="AI51" i="16"/>
  <c r="AB51" i="16"/>
  <c r="AO50" i="16"/>
  <c r="AN50" i="16"/>
  <c r="AM50" i="16"/>
  <c r="AL50" i="16"/>
  <c r="AK50" i="16"/>
  <c r="AI50" i="16"/>
  <c r="AB50" i="16"/>
  <c r="AO49" i="16"/>
  <c r="AN49" i="16"/>
  <c r="AM49" i="16"/>
  <c r="AL49" i="16"/>
  <c r="AK49" i="16"/>
  <c r="AI49" i="16"/>
  <c r="AB49" i="16"/>
  <c r="AO48" i="16"/>
  <c r="AN48" i="16"/>
  <c r="AM48" i="16"/>
  <c r="AL48" i="16"/>
  <c r="AK48" i="16"/>
  <c r="AI48" i="16"/>
  <c r="AB48" i="16"/>
  <c r="AO47" i="16"/>
  <c r="AN47" i="16"/>
  <c r="AM47" i="16"/>
  <c r="AL47" i="16"/>
  <c r="AK47" i="16"/>
  <c r="AI47" i="16"/>
  <c r="AB47" i="16"/>
  <c r="AO46" i="16"/>
  <c r="AN46" i="16"/>
  <c r="AM46" i="16"/>
  <c r="AL46" i="16"/>
  <c r="AK46" i="16"/>
  <c r="AI46" i="16"/>
  <c r="AB46" i="16"/>
  <c r="AO45" i="16"/>
  <c r="AN45" i="16"/>
  <c r="AM45" i="16"/>
  <c r="AL45" i="16"/>
  <c r="AK45" i="16"/>
  <c r="AI45" i="16"/>
  <c r="AB45" i="16"/>
  <c r="AO44" i="16"/>
  <c r="AN44" i="16"/>
  <c r="AM44" i="16"/>
  <c r="AL44" i="16"/>
  <c r="AK44" i="16"/>
  <c r="AI44" i="16"/>
  <c r="AB44" i="16"/>
  <c r="AO43" i="16"/>
  <c r="AN43" i="16"/>
  <c r="AM43" i="16"/>
  <c r="AL43" i="16"/>
  <c r="AK43" i="16"/>
  <c r="AI43" i="16"/>
  <c r="AB43" i="16"/>
  <c r="AO42" i="16"/>
  <c r="AN42" i="16"/>
  <c r="AM42" i="16"/>
  <c r="AL42" i="16"/>
  <c r="AK42" i="16"/>
  <c r="AI42" i="16"/>
  <c r="AB42" i="16"/>
  <c r="AO41" i="16"/>
  <c r="AN41" i="16"/>
  <c r="AM41" i="16"/>
  <c r="AL41" i="16"/>
  <c r="AK41" i="16"/>
  <c r="AI41" i="16"/>
  <c r="AB41" i="16"/>
  <c r="AO40" i="16"/>
  <c r="AP40" i="16" s="1"/>
  <c r="AN40" i="16"/>
  <c r="AM40" i="16"/>
  <c r="AL40" i="16"/>
  <c r="AK40" i="16"/>
  <c r="AI40" i="16"/>
  <c r="AB40" i="16"/>
  <c r="AO39" i="16"/>
  <c r="AN39" i="16"/>
  <c r="AM39" i="16"/>
  <c r="AL39" i="16"/>
  <c r="AK39" i="16"/>
  <c r="AI39" i="16"/>
  <c r="AB39" i="16"/>
  <c r="AO38" i="16"/>
  <c r="AN38" i="16"/>
  <c r="AM38" i="16"/>
  <c r="AL38" i="16"/>
  <c r="AK38" i="16"/>
  <c r="AI38" i="16"/>
  <c r="AB38" i="16"/>
  <c r="AO37" i="16"/>
  <c r="AN37" i="16"/>
  <c r="AM37" i="16"/>
  <c r="AL37" i="16"/>
  <c r="AK37" i="16"/>
  <c r="AI37" i="16"/>
  <c r="AB37" i="16"/>
  <c r="AO36" i="16"/>
  <c r="AN36" i="16"/>
  <c r="AM36" i="16"/>
  <c r="AL36" i="16"/>
  <c r="AK36" i="16"/>
  <c r="AI36" i="16"/>
  <c r="AB36" i="16"/>
  <c r="AO35" i="16"/>
  <c r="AN35" i="16"/>
  <c r="AM35" i="16"/>
  <c r="AL35" i="16"/>
  <c r="AK35" i="16"/>
  <c r="AI35" i="16"/>
  <c r="AB35" i="16"/>
  <c r="AO34" i="16"/>
  <c r="AN34" i="16"/>
  <c r="AM34" i="16"/>
  <c r="AL34" i="16"/>
  <c r="AK34" i="16"/>
  <c r="AI34" i="16"/>
  <c r="AB34" i="16"/>
  <c r="AO33" i="16"/>
  <c r="AN33" i="16"/>
  <c r="AM33" i="16"/>
  <c r="AL33" i="16"/>
  <c r="AK33" i="16"/>
  <c r="AI33" i="16"/>
  <c r="AB33" i="16"/>
  <c r="AO32" i="16"/>
  <c r="AP32" i="16" s="1"/>
  <c r="AN32" i="16"/>
  <c r="AM32" i="16"/>
  <c r="AL32" i="16"/>
  <c r="AK32" i="16"/>
  <c r="AI32" i="16"/>
  <c r="AB32" i="16"/>
  <c r="AO31" i="16"/>
  <c r="AQ31" i="16" s="1"/>
  <c r="AN31" i="16"/>
  <c r="AM31" i="16"/>
  <c r="AL31" i="16"/>
  <c r="AK31" i="16"/>
  <c r="AI31" i="16"/>
  <c r="AB31" i="16"/>
  <c r="AO30" i="16"/>
  <c r="AN30" i="16"/>
  <c r="AM30" i="16"/>
  <c r="AL30" i="16"/>
  <c r="AK30" i="16"/>
  <c r="AI30" i="16"/>
  <c r="AB30" i="16"/>
  <c r="AO29" i="16"/>
  <c r="AN29" i="16"/>
  <c r="AM29" i="16"/>
  <c r="AL29" i="16"/>
  <c r="AK29" i="16"/>
  <c r="AI29" i="16"/>
  <c r="AB29" i="16"/>
  <c r="AO28" i="16"/>
  <c r="AN28" i="16"/>
  <c r="AM28" i="16"/>
  <c r="AL28" i="16"/>
  <c r="AK28" i="16"/>
  <c r="AI28" i="16"/>
  <c r="AB28" i="16"/>
  <c r="AO27" i="16"/>
  <c r="AN27" i="16"/>
  <c r="AM27" i="16"/>
  <c r="AL27" i="16"/>
  <c r="AK27" i="16"/>
  <c r="AI27" i="16"/>
  <c r="AB27" i="16"/>
  <c r="AO26" i="16"/>
  <c r="AN26" i="16"/>
  <c r="AM26" i="16"/>
  <c r="AL26" i="16"/>
  <c r="AK26" i="16"/>
  <c r="AI26" i="16"/>
  <c r="AB26" i="16"/>
  <c r="AO25" i="16"/>
  <c r="AN25" i="16"/>
  <c r="AM25" i="16"/>
  <c r="AL25" i="16"/>
  <c r="AK25" i="16"/>
  <c r="AI25" i="16"/>
  <c r="AB25" i="16"/>
  <c r="AO24" i="16"/>
  <c r="AN24" i="16"/>
  <c r="AM24" i="16"/>
  <c r="AL24" i="16"/>
  <c r="AK24" i="16"/>
  <c r="AI24" i="16"/>
  <c r="AB24" i="16"/>
  <c r="AO23" i="16"/>
  <c r="AP23" i="16" s="1"/>
  <c r="AN23" i="16"/>
  <c r="AM23" i="16"/>
  <c r="AL23" i="16"/>
  <c r="AK23" i="16"/>
  <c r="AI23" i="16"/>
  <c r="AB23" i="16"/>
  <c r="AO22" i="16"/>
  <c r="AN22" i="16"/>
  <c r="AM22" i="16"/>
  <c r="AL22" i="16"/>
  <c r="AK22" i="16"/>
  <c r="AI22" i="16"/>
  <c r="AB22" i="16"/>
  <c r="AO21" i="16"/>
  <c r="AN21" i="16"/>
  <c r="AM21" i="16"/>
  <c r="AL21" i="16"/>
  <c r="AK21" i="16"/>
  <c r="AI21" i="16"/>
  <c r="AB21" i="16"/>
  <c r="AO20" i="16"/>
  <c r="AN20" i="16"/>
  <c r="AM20" i="16"/>
  <c r="AL20" i="16"/>
  <c r="AK20" i="16"/>
  <c r="AI20" i="16"/>
  <c r="AB20" i="16"/>
  <c r="AO19" i="16"/>
  <c r="AN19" i="16"/>
  <c r="AM19" i="16"/>
  <c r="AL19" i="16"/>
  <c r="AK19" i="16"/>
  <c r="AI19" i="16"/>
  <c r="AB19" i="16"/>
  <c r="AO18" i="16"/>
  <c r="AN18" i="16"/>
  <c r="AM18" i="16"/>
  <c r="AL18" i="16"/>
  <c r="AK18" i="16"/>
  <c r="AI18" i="16"/>
  <c r="AB18" i="16"/>
  <c r="AO17" i="16"/>
  <c r="AN17" i="16"/>
  <c r="AM17" i="16"/>
  <c r="AL17" i="16"/>
  <c r="AK17" i="16"/>
  <c r="AI17" i="16"/>
  <c r="AB17" i="16"/>
  <c r="AO16" i="16"/>
  <c r="AN16" i="16"/>
  <c r="AM16" i="16"/>
  <c r="AL16" i="16"/>
  <c r="AK16" i="16"/>
  <c r="AI16" i="16"/>
  <c r="AB16" i="16"/>
  <c r="AO15" i="16"/>
  <c r="AN15" i="16"/>
  <c r="AM15" i="16"/>
  <c r="AL15" i="16"/>
  <c r="AK15" i="16"/>
  <c r="AI15" i="16"/>
  <c r="AB15" i="16"/>
  <c r="AO14" i="16"/>
  <c r="AN14" i="16"/>
  <c r="AM14" i="16"/>
  <c r="AL14" i="16"/>
  <c r="AK14" i="16"/>
  <c r="AI14" i="16"/>
  <c r="AB14" i="16"/>
  <c r="AO13" i="16"/>
  <c r="AN13" i="16"/>
  <c r="AM13" i="16"/>
  <c r="AL13" i="16"/>
  <c r="AK13" i="16"/>
  <c r="AI13" i="16"/>
  <c r="AB13" i="16"/>
  <c r="AO12" i="16"/>
  <c r="AN12" i="16"/>
  <c r="AM12" i="16"/>
  <c r="AL12" i="16"/>
  <c r="AK12" i="16"/>
  <c r="AI12" i="16"/>
  <c r="AB12" i="16"/>
  <c r="AO11" i="16"/>
  <c r="AN11" i="16"/>
  <c r="AM11" i="16"/>
  <c r="AL11" i="16"/>
  <c r="AK11" i="16"/>
  <c r="AI11" i="16"/>
  <c r="AB11" i="16"/>
  <c r="AO10" i="16"/>
  <c r="AN10" i="16"/>
  <c r="AM10" i="16"/>
  <c r="AL10" i="16"/>
  <c r="AK10" i="16"/>
  <c r="AI10" i="16"/>
  <c r="AB10" i="16"/>
  <c r="AO9" i="16"/>
  <c r="AN9" i="16"/>
  <c r="AM9" i="16"/>
  <c r="AL9" i="16"/>
  <c r="AK9" i="16"/>
  <c r="AI9" i="16"/>
  <c r="AB9" i="16"/>
  <c r="AO8" i="16"/>
  <c r="AN8" i="16"/>
  <c r="AM8" i="16"/>
  <c r="AL8" i="16"/>
  <c r="AK8" i="16"/>
  <c r="AI8" i="16"/>
  <c r="AB8" i="16"/>
  <c r="AO7" i="16"/>
  <c r="AN7" i="16"/>
  <c r="AM7" i="16"/>
  <c r="AL7" i="16"/>
  <c r="AK7" i="16"/>
  <c r="AI7" i="16"/>
  <c r="AB7" i="16"/>
  <c r="AO6" i="16"/>
  <c r="AN6" i="16"/>
  <c r="AM6" i="16"/>
  <c r="AL6" i="16"/>
  <c r="AK6" i="16"/>
  <c r="AI6" i="16"/>
  <c r="AB6" i="16"/>
  <c r="AO5" i="16"/>
  <c r="AN5" i="16"/>
  <c r="AM5" i="16"/>
  <c r="AL5" i="16"/>
  <c r="AK5" i="16"/>
  <c r="AI5" i="16"/>
  <c r="AB5" i="16"/>
  <c r="AO4" i="16"/>
  <c r="AN4" i="16"/>
  <c r="AM4" i="16"/>
  <c r="AL4" i="16"/>
  <c r="AK4" i="16"/>
  <c r="AI4" i="16"/>
  <c r="AB4" i="16"/>
  <c r="AO3" i="16"/>
  <c r="AN3" i="16"/>
  <c r="AM3" i="16"/>
  <c r="AL3" i="16"/>
  <c r="AK3" i="16"/>
  <c r="AI3" i="16"/>
  <c r="AB3" i="16"/>
  <c r="AO2" i="16"/>
  <c r="AN2" i="16"/>
  <c r="AM2" i="16"/>
  <c r="AL2" i="16"/>
  <c r="AK2" i="16"/>
  <c r="AB2" i="16"/>
  <c r="AI1" i="16"/>
  <c r="AH1" i="16"/>
  <c r="AO101" i="8"/>
  <c r="AN101" i="8"/>
  <c r="AM101" i="8"/>
  <c r="AL101" i="8"/>
  <c r="AK101" i="8"/>
  <c r="AO100" i="8"/>
  <c r="AN100" i="8"/>
  <c r="AM100" i="8"/>
  <c r="AL100" i="8"/>
  <c r="AK100" i="8"/>
  <c r="AO99" i="8"/>
  <c r="AN99" i="8"/>
  <c r="AM99" i="8"/>
  <c r="AL99" i="8"/>
  <c r="AK99" i="8"/>
  <c r="AO98" i="8"/>
  <c r="AN98" i="8"/>
  <c r="AM98" i="8"/>
  <c r="AL98" i="8"/>
  <c r="AK98" i="8"/>
  <c r="AO97" i="8"/>
  <c r="AN97" i="8"/>
  <c r="AM97" i="8"/>
  <c r="AL97" i="8"/>
  <c r="AK97" i="8"/>
  <c r="AO96" i="8"/>
  <c r="AN96" i="8"/>
  <c r="AM96" i="8"/>
  <c r="AL96" i="8"/>
  <c r="AK96" i="8"/>
  <c r="AO95" i="8"/>
  <c r="AN95" i="8"/>
  <c r="AM95" i="8"/>
  <c r="AL95" i="8"/>
  <c r="AK95" i="8"/>
  <c r="AO94" i="8"/>
  <c r="AN94" i="8"/>
  <c r="AM94" i="8"/>
  <c r="AL94" i="8"/>
  <c r="AK94" i="8"/>
  <c r="AO93" i="8"/>
  <c r="AN93" i="8"/>
  <c r="AM93" i="8"/>
  <c r="AL93" i="8"/>
  <c r="AK93" i="8"/>
  <c r="AO92" i="8"/>
  <c r="AN92" i="8"/>
  <c r="AM92" i="8"/>
  <c r="AL92" i="8"/>
  <c r="AK92" i="8"/>
  <c r="AO91" i="8"/>
  <c r="AN91" i="8"/>
  <c r="AM91" i="8"/>
  <c r="AL91" i="8"/>
  <c r="AK91" i="8"/>
  <c r="AO90" i="8"/>
  <c r="AN90" i="8"/>
  <c r="AM90" i="8"/>
  <c r="AL90" i="8"/>
  <c r="AK90" i="8"/>
  <c r="AO89" i="8"/>
  <c r="AN89" i="8"/>
  <c r="AM89" i="8"/>
  <c r="AL89" i="8"/>
  <c r="AK89" i="8"/>
  <c r="AO88" i="8"/>
  <c r="AN88" i="8"/>
  <c r="AM88" i="8"/>
  <c r="AL88" i="8"/>
  <c r="AK88" i="8"/>
  <c r="AO87" i="8"/>
  <c r="AN87" i="8"/>
  <c r="AM87" i="8"/>
  <c r="AL87" i="8"/>
  <c r="AK87" i="8"/>
  <c r="AO86" i="8"/>
  <c r="AN86" i="8"/>
  <c r="AM86" i="8"/>
  <c r="AL86" i="8"/>
  <c r="AK86" i="8"/>
  <c r="AO85" i="8"/>
  <c r="AN85" i="8"/>
  <c r="AM85" i="8"/>
  <c r="AL85" i="8"/>
  <c r="AK85" i="8"/>
  <c r="AO84" i="8"/>
  <c r="AN84" i="8"/>
  <c r="AM84" i="8"/>
  <c r="AL84" i="8"/>
  <c r="AK84" i="8"/>
  <c r="AO83" i="8"/>
  <c r="AN83" i="8"/>
  <c r="AM83" i="8"/>
  <c r="AL83" i="8"/>
  <c r="AK83" i="8"/>
  <c r="AO82" i="8"/>
  <c r="AN82" i="8"/>
  <c r="AM82" i="8"/>
  <c r="AL82" i="8"/>
  <c r="AK82" i="8"/>
  <c r="AO81" i="8"/>
  <c r="AN81" i="8"/>
  <c r="AM81" i="8"/>
  <c r="AL81" i="8"/>
  <c r="AK81" i="8"/>
  <c r="AO80" i="8"/>
  <c r="AN80" i="8"/>
  <c r="AM80" i="8"/>
  <c r="AL80" i="8"/>
  <c r="AK80" i="8"/>
  <c r="AO79" i="8"/>
  <c r="AN79" i="8"/>
  <c r="AM79" i="8"/>
  <c r="AL79" i="8"/>
  <c r="AK79" i="8"/>
  <c r="AO78" i="8"/>
  <c r="AN78" i="8"/>
  <c r="AM78" i="8"/>
  <c r="AL78" i="8"/>
  <c r="AK78" i="8"/>
  <c r="AO77" i="8"/>
  <c r="AN77" i="8"/>
  <c r="AM77" i="8"/>
  <c r="AL77" i="8"/>
  <c r="AK77" i="8"/>
  <c r="AO76" i="8"/>
  <c r="AN76" i="8"/>
  <c r="AM76" i="8"/>
  <c r="AL76" i="8"/>
  <c r="AK76" i="8"/>
  <c r="AO75" i="8"/>
  <c r="AN75" i="8"/>
  <c r="AM75" i="8"/>
  <c r="AL75" i="8"/>
  <c r="AK75" i="8"/>
  <c r="AO74" i="8"/>
  <c r="AN74" i="8"/>
  <c r="AM74" i="8"/>
  <c r="AL74" i="8"/>
  <c r="AK74" i="8"/>
  <c r="AO73" i="8"/>
  <c r="AN73" i="8"/>
  <c r="AM73" i="8"/>
  <c r="AL73" i="8"/>
  <c r="AK73" i="8"/>
  <c r="AO72" i="8"/>
  <c r="AN72" i="8"/>
  <c r="AM72" i="8"/>
  <c r="AL72" i="8"/>
  <c r="AK72" i="8"/>
  <c r="AO71" i="8"/>
  <c r="AN71" i="8"/>
  <c r="AM71" i="8"/>
  <c r="AL71" i="8"/>
  <c r="AK71" i="8"/>
  <c r="AO70" i="8"/>
  <c r="AN70" i="8"/>
  <c r="AM70" i="8"/>
  <c r="AL70" i="8"/>
  <c r="AK70" i="8"/>
  <c r="AO69" i="8"/>
  <c r="AN69" i="8"/>
  <c r="AM69" i="8"/>
  <c r="AL69" i="8"/>
  <c r="AK69" i="8"/>
  <c r="AO68" i="8"/>
  <c r="AN68" i="8"/>
  <c r="AM68" i="8"/>
  <c r="AL68" i="8"/>
  <c r="AK68" i="8"/>
  <c r="AO67" i="8"/>
  <c r="AN67" i="8"/>
  <c r="AM67" i="8"/>
  <c r="AL67" i="8"/>
  <c r="AK67" i="8"/>
  <c r="AO66" i="8"/>
  <c r="AN66" i="8"/>
  <c r="AM66" i="8"/>
  <c r="AL66" i="8"/>
  <c r="AK66" i="8"/>
  <c r="AO65" i="8"/>
  <c r="AN65" i="8"/>
  <c r="AM65" i="8"/>
  <c r="AL65" i="8"/>
  <c r="AK65" i="8"/>
  <c r="AO64" i="8"/>
  <c r="AN64" i="8"/>
  <c r="AM64" i="8"/>
  <c r="AL64" i="8"/>
  <c r="AK64" i="8"/>
  <c r="AO63" i="8"/>
  <c r="AP63" i="8" s="1"/>
  <c r="AN63" i="8"/>
  <c r="AM63" i="8"/>
  <c r="AL63" i="8"/>
  <c r="AK63" i="8"/>
  <c r="AO62" i="8"/>
  <c r="AN62" i="8"/>
  <c r="AM62" i="8"/>
  <c r="AL62" i="8"/>
  <c r="AK62" i="8"/>
  <c r="AO61" i="8"/>
  <c r="AN61" i="8"/>
  <c r="AM61" i="8"/>
  <c r="AL61" i="8"/>
  <c r="AK61" i="8"/>
  <c r="AO60" i="8"/>
  <c r="AN60" i="8"/>
  <c r="AM60" i="8"/>
  <c r="AL60" i="8"/>
  <c r="AK60" i="8"/>
  <c r="AO59" i="8"/>
  <c r="AN59" i="8"/>
  <c r="AM59" i="8"/>
  <c r="AL59" i="8"/>
  <c r="AK59" i="8"/>
  <c r="AO58" i="8"/>
  <c r="AN58" i="8"/>
  <c r="AM58" i="8"/>
  <c r="AL58" i="8"/>
  <c r="AK58" i="8"/>
  <c r="AO57" i="8"/>
  <c r="AN57" i="8"/>
  <c r="AM57" i="8"/>
  <c r="AL57" i="8"/>
  <c r="AK57" i="8"/>
  <c r="AO56" i="8"/>
  <c r="AN56" i="8"/>
  <c r="AM56" i="8"/>
  <c r="AL56" i="8"/>
  <c r="AK56" i="8"/>
  <c r="AO55" i="8"/>
  <c r="AQ55" i="8" s="1"/>
  <c r="AN55" i="8"/>
  <c r="AM55" i="8"/>
  <c r="AL55" i="8"/>
  <c r="AK55" i="8"/>
  <c r="AO54" i="8"/>
  <c r="AN54" i="8"/>
  <c r="AM54" i="8"/>
  <c r="AL54" i="8"/>
  <c r="AK54" i="8"/>
  <c r="AO53" i="8"/>
  <c r="AN53" i="8"/>
  <c r="AM53" i="8"/>
  <c r="AL53" i="8"/>
  <c r="AK53" i="8"/>
  <c r="AO52" i="8"/>
  <c r="AN52" i="8"/>
  <c r="AM52" i="8"/>
  <c r="AL52" i="8"/>
  <c r="AK52" i="8"/>
  <c r="AO51" i="8"/>
  <c r="AN51" i="8"/>
  <c r="AM51" i="8"/>
  <c r="AL51" i="8"/>
  <c r="AK51" i="8"/>
  <c r="AO50" i="8"/>
  <c r="AN50" i="8"/>
  <c r="AM50" i="8"/>
  <c r="AL50" i="8"/>
  <c r="AK50" i="8"/>
  <c r="AO49" i="8"/>
  <c r="AN49" i="8"/>
  <c r="AM49" i="8"/>
  <c r="AL49" i="8"/>
  <c r="AK49" i="8"/>
  <c r="AO48" i="8"/>
  <c r="AN48" i="8"/>
  <c r="AM48" i="8"/>
  <c r="AL48" i="8"/>
  <c r="AK48" i="8"/>
  <c r="AO47" i="8"/>
  <c r="AP47" i="8" s="1"/>
  <c r="AN47" i="8"/>
  <c r="AM47" i="8"/>
  <c r="AL47" i="8"/>
  <c r="AK47" i="8"/>
  <c r="AO46" i="8"/>
  <c r="AN46" i="8"/>
  <c r="AM46" i="8"/>
  <c r="AL46" i="8"/>
  <c r="AK46" i="8"/>
  <c r="AO45" i="8"/>
  <c r="AN45" i="8"/>
  <c r="AM45" i="8"/>
  <c r="AL45" i="8"/>
  <c r="AK45" i="8"/>
  <c r="AO44" i="8"/>
  <c r="AN44" i="8"/>
  <c r="AM44" i="8"/>
  <c r="AL44" i="8"/>
  <c r="AK44" i="8"/>
  <c r="AO43" i="8"/>
  <c r="AN43" i="8"/>
  <c r="AM43" i="8"/>
  <c r="AL43" i="8"/>
  <c r="AK43" i="8"/>
  <c r="AO42" i="8"/>
  <c r="AN42" i="8"/>
  <c r="AM42" i="8"/>
  <c r="AL42" i="8"/>
  <c r="AK42" i="8"/>
  <c r="AO41" i="8"/>
  <c r="AN41" i="8"/>
  <c r="AM41" i="8"/>
  <c r="AL41" i="8"/>
  <c r="AK41" i="8"/>
  <c r="AO40" i="8"/>
  <c r="AN40" i="8"/>
  <c r="AM40" i="8"/>
  <c r="AL40" i="8"/>
  <c r="AK40" i="8"/>
  <c r="AO39" i="8"/>
  <c r="AN39" i="8"/>
  <c r="AM39" i="8"/>
  <c r="AL39" i="8"/>
  <c r="AK39" i="8"/>
  <c r="AO38" i="8"/>
  <c r="AN38" i="8"/>
  <c r="AM38" i="8"/>
  <c r="AL38" i="8"/>
  <c r="AK38" i="8"/>
  <c r="AO37" i="8"/>
  <c r="AN37" i="8"/>
  <c r="AM37" i="8"/>
  <c r="AL37" i="8"/>
  <c r="AK37" i="8"/>
  <c r="AO36" i="8"/>
  <c r="AP36" i="8" s="1"/>
  <c r="AN36" i="8"/>
  <c r="AM36" i="8"/>
  <c r="AL36" i="8"/>
  <c r="AK36" i="8"/>
  <c r="AO35" i="8"/>
  <c r="AN35" i="8"/>
  <c r="AM35" i="8"/>
  <c r="AL35" i="8"/>
  <c r="AK35" i="8"/>
  <c r="AO34" i="8"/>
  <c r="AN34" i="8"/>
  <c r="AM34" i="8"/>
  <c r="AL34" i="8"/>
  <c r="AK34" i="8"/>
  <c r="AO33" i="8"/>
  <c r="AN33" i="8"/>
  <c r="AM33" i="8"/>
  <c r="AL33" i="8"/>
  <c r="AK33" i="8"/>
  <c r="AO32" i="8"/>
  <c r="AN32" i="8"/>
  <c r="AM32" i="8"/>
  <c r="AL32" i="8"/>
  <c r="AK32" i="8"/>
  <c r="AO31" i="8"/>
  <c r="AN31" i="8"/>
  <c r="AM31" i="8"/>
  <c r="AL31" i="8"/>
  <c r="AK31" i="8"/>
  <c r="AO30" i="8"/>
  <c r="AN30" i="8"/>
  <c r="AM30" i="8"/>
  <c r="AL30" i="8"/>
  <c r="AK30" i="8"/>
  <c r="AO29" i="8"/>
  <c r="AN29" i="8"/>
  <c r="AM29" i="8"/>
  <c r="AL29" i="8"/>
  <c r="AK29" i="8"/>
  <c r="AO28" i="8"/>
  <c r="AN28" i="8"/>
  <c r="AM28" i="8"/>
  <c r="AL28" i="8"/>
  <c r="AK28" i="8"/>
  <c r="AO27" i="8"/>
  <c r="AN27" i="8"/>
  <c r="AM27" i="8"/>
  <c r="AL27" i="8"/>
  <c r="AK27" i="8"/>
  <c r="AO26" i="8"/>
  <c r="AN26" i="8"/>
  <c r="AM26" i="8"/>
  <c r="AL26" i="8"/>
  <c r="AK26" i="8"/>
  <c r="AO25" i="8"/>
  <c r="AN25" i="8"/>
  <c r="AM25" i="8"/>
  <c r="AL25" i="8"/>
  <c r="AK25" i="8"/>
  <c r="AO24" i="8"/>
  <c r="AN24" i="8"/>
  <c r="AM24" i="8"/>
  <c r="AL24" i="8"/>
  <c r="AK24" i="8"/>
  <c r="AO23" i="8"/>
  <c r="AN23" i="8"/>
  <c r="AM23" i="8"/>
  <c r="AL23" i="8"/>
  <c r="AK23" i="8"/>
  <c r="AO22" i="8"/>
  <c r="AN22" i="8"/>
  <c r="AM22" i="8"/>
  <c r="AL22" i="8"/>
  <c r="AK22" i="8"/>
  <c r="AO21" i="8"/>
  <c r="AN21" i="8"/>
  <c r="AM21" i="8"/>
  <c r="AL21" i="8"/>
  <c r="AK21" i="8"/>
  <c r="AO20" i="8"/>
  <c r="AN20" i="8"/>
  <c r="AM20" i="8"/>
  <c r="AL20" i="8"/>
  <c r="AK20" i="8"/>
  <c r="AO19" i="8"/>
  <c r="AN19" i="8"/>
  <c r="AM19" i="8"/>
  <c r="AL19" i="8"/>
  <c r="AK19" i="8"/>
  <c r="AO18" i="8"/>
  <c r="AN18" i="8"/>
  <c r="AM18" i="8"/>
  <c r="AL18" i="8"/>
  <c r="AK18" i="8"/>
  <c r="AO17" i="8"/>
  <c r="AN17" i="8"/>
  <c r="AM17" i="8"/>
  <c r="AL17" i="8"/>
  <c r="AK17" i="8"/>
  <c r="AO16" i="8"/>
  <c r="AN16" i="8"/>
  <c r="AM16" i="8"/>
  <c r="AL16" i="8"/>
  <c r="AK16" i="8"/>
  <c r="AO15" i="8"/>
  <c r="AN15" i="8"/>
  <c r="AM15" i="8"/>
  <c r="AL15" i="8"/>
  <c r="AK15" i="8"/>
  <c r="AO14" i="8"/>
  <c r="AN14" i="8"/>
  <c r="AM14" i="8"/>
  <c r="AL14" i="8"/>
  <c r="AK14" i="8"/>
  <c r="AO13" i="8"/>
  <c r="AN13" i="8"/>
  <c r="AM13" i="8"/>
  <c r="AL13" i="8"/>
  <c r="AK13" i="8"/>
  <c r="AO12" i="8"/>
  <c r="AN12" i="8"/>
  <c r="AM12" i="8"/>
  <c r="AL12" i="8"/>
  <c r="AK12" i="8"/>
  <c r="AO11" i="8"/>
  <c r="AN11" i="8"/>
  <c r="AM11" i="8"/>
  <c r="AL11" i="8"/>
  <c r="AK11" i="8"/>
  <c r="AO10" i="8"/>
  <c r="AP10" i="8" s="1"/>
  <c r="AN10" i="8"/>
  <c r="AM10" i="8"/>
  <c r="AL10" i="8"/>
  <c r="AK10" i="8"/>
  <c r="AO9" i="8"/>
  <c r="AN9" i="8"/>
  <c r="AM9" i="8"/>
  <c r="AL9" i="8"/>
  <c r="AK9" i="8"/>
  <c r="AO8" i="8"/>
  <c r="AN8" i="8"/>
  <c r="AM8" i="8"/>
  <c r="AL8" i="8"/>
  <c r="AK8" i="8"/>
  <c r="AO7" i="8"/>
  <c r="AN7" i="8"/>
  <c r="AM7" i="8"/>
  <c r="AL7" i="8"/>
  <c r="AK7" i="8"/>
  <c r="AO6" i="8"/>
  <c r="AN6" i="8"/>
  <c r="AM6" i="8"/>
  <c r="AL6" i="8"/>
  <c r="AK6" i="8"/>
  <c r="AO5" i="8"/>
  <c r="AN5" i="8"/>
  <c r="AM5" i="8"/>
  <c r="AL5" i="8"/>
  <c r="AK5" i="8"/>
  <c r="AO4" i="8"/>
  <c r="AN4" i="8"/>
  <c r="AM4" i="8"/>
  <c r="AL4" i="8"/>
  <c r="AK4" i="8"/>
  <c r="AO3" i="8"/>
  <c r="AN3" i="8"/>
  <c r="AM3" i="8"/>
  <c r="AL3" i="8"/>
  <c r="AK3" i="8"/>
  <c r="AN2" i="8"/>
  <c r="AM2" i="8"/>
  <c r="AL2" i="8"/>
  <c r="AK2" i="8"/>
  <c r="AO2" i="8"/>
  <c r="I518" i="15"/>
  <c r="I4" i="15"/>
  <c r="AP13" i="8" s="1"/>
  <c r="I449" i="15"/>
  <c r="I448" i="15"/>
  <c r="I450" i="15"/>
  <c r="I447" i="15"/>
  <c r="I446" i="15"/>
  <c r="I451" i="15"/>
  <c r="I464" i="15"/>
  <c r="I431" i="15"/>
  <c r="I430" i="15"/>
  <c r="I432" i="15"/>
  <c r="I429" i="15"/>
  <c r="I433" i="15"/>
  <c r="I456" i="15"/>
  <c r="I455" i="15"/>
  <c r="I457" i="15"/>
  <c r="I454" i="15"/>
  <c r="I453" i="15"/>
  <c r="I452" i="15"/>
  <c r="I443" i="15"/>
  <c r="I442" i="15"/>
  <c r="I444" i="15"/>
  <c r="I441" i="15"/>
  <c r="I440" i="15"/>
  <c r="I445" i="15"/>
  <c r="I461" i="15"/>
  <c r="I460" i="15"/>
  <c r="I462" i="15"/>
  <c r="I459" i="15"/>
  <c r="I458" i="15"/>
  <c r="I463" i="15"/>
  <c r="I437" i="15"/>
  <c r="I436" i="15"/>
  <c r="I438" i="15"/>
  <c r="I435" i="15"/>
  <c r="I434" i="15"/>
  <c r="I439" i="15"/>
  <c r="I426" i="15"/>
  <c r="I425" i="15"/>
  <c r="I427" i="15"/>
  <c r="I424" i="15"/>
  <c r="I428" i="15"/>
  <c r="I292" i="15"/>
  <c r="I300" i="15"/>
  <c r="I291" i="15"/>
  <c r="I290" i="15"/>
  <c r="I299" i="15"/>
  <c r="I295" i="15"/>
  <c r="I296" i="15"/>
  <c r="I294" i="15"/>
  <c r="I297" i="15"/>
  <c r="I293" i="15"/>
  <c r="I301" i="15"/>
  <c r="I298" i="15"/>
  <c r="I348" i="15"/>
  <c r="I374" i="15"/>
  <c r="I373" i="15"/>
  <c r="I397" i="15"/>
  <c r="I398" i="15"/>
  <c r="I395" i="15"/>
  <c r="I396" i="15"/>
  <c r="I303" i="15"/>
  <c r="I302" i="15"/>
  <c r="I317" i="15"/>
  <c r="I501" i="15"/>
  <c r="I504" i="15"/>
  <c r="I503" i="15"/>
  <c r="I505" i="15"/>
  <c r="I499" i="15"/>
  <c r="I502" i="15"/>
  <c r="I500" i="15"/>
  <c r="I498" i="15"/>
  <c r="I497" i="15"/>
  <c r="I511" i="15"/>
  <c r="I510" i="15"/>
  <c r="I512" i="15"/>
  <c r="I507" i="15"/>
  <c r="I509" i="15"/>
  <c r="I508" i="15"/>
  <c r="I506" i="15"/>
  <c r="I490" i="15"/>
  <c r="I489" i="15"/>
  <c r="I488" i="15"/>
  <c r="I484" i="15"/>
  <c r="I486" i="15"/>
  <c r="I487" i="15"/>
  <c r="I485" i="15"/>
  <c r="I483" i="15"/>
  <c r="I494" i="15"/>
  <c r="I495" i="15"/>
  <c r="I493" i="15"/>
  <c r="I491" i="15"/>
  <c r="I492" i="15"/>
  <c r="I496" i="15"/>
  <c r="I476" i="15"/>
  <c r="I475" i="15"/>
  <c r="I479" i="15"/>
  <c r="I480" i="15"/>
  <c r="I477" i="15"/>
  <c r="I478" i="15"/>
  <c r="I481" i="15"/>
  <c r="I482" i="15"/>
  <c r="I474" i="15"/>
  <c r="I473" i="15"/>
  <c r="I469" i="15"/>
  <c r="I466" i="15"/>
  <c r="I465" i="15"/>
  <c r="I472" i="15"/>
  <c r="I471" i="15"/>
  <c r="I470" i="15"/>
  <c r="I468" i="15"/>
  <c r="I467" i="15"/>
  <c r="I409" i="15"/>
  <c r="I408" i="15"/>
  <c r="I406" i="15"/>
  <c r="I411" i="15"/>
  <c r="I407" i="15"/>
  <c r="I410" i="15"/>
  <c r="I415" i="15"/>
  <c r="I412" i="15"/>
  <c r="I413" i="15"/>
  <c r="I417" i="15"/>
  <c r="I414" i="15"/>
  <c r="I416" i="15"/>
  <c r="I421" i="15"/>
  <c r="I420" i="15"/>
  <c r="I423" i="15"/>
  <c r="I419" i="15"/>
  <c r="I422" i="15"/>
  <c r="I404" i="15"/>
  <c r="I403" i="15"/>
  <c r="I405" i="15"/>
  <c r="I399" i="15"/>
  <c r="I401" i="15"/>
  <c r="I402" i="15"/>
  <c r="I400" i="15"/>
  <c r="I392" i="15"/>
  <c r="I394" i="15"/>
  <c r="I387" i="15"/>
  <c r="I391" i="15"/>
  <c r="I393" i="15"/>
  <c r="I389" i="15"/>
  <c r="I388" i="15"/>
  <c r="I385" i="15"/>
  <c r="I386" i="15"/>
  <c r="I390" i="15"/>
  <c r="I384" i="15"/>
  <c r="I383" i="15"/>
  <c r="I382" i="15"/>
  <c r="I381" i="15"/>
  <c r="I380" i="15"/>
  <c r="I379" i="15"/>
  <c r="I371" i="15"/>
  <c r="I370" i="15"/>
  <c r="I372" i="15"/>
  <c r="I367" i="15"/>
  <c r="I368" i="15"/>
  <c r="I369" i="15"/>
  <c r="I378" i="15"/>
  <c r="I377" i="15"/>
  <c r="I376" i="15"/>
  <c r="I375" i="15"/>
  <c r="I362" i="15"/>
  <c r="I363" i="15"/>
  <c r="I366" i="15"/>
  <c r="I364" i="15"/>
  <c r="I361" i="15"/>
  <c r="I357" i="15"/>
  <c r="I358" i="15"/>
  <c r="I360" i="15"/>
  <c r="I356" i="15"/>
  <c r="I359" i="15"/>
  <c r="I355" i="15"/>
  <c r="I351" i="15"/>
  <c r="I352" i="15"/>
  <c r="I354" i="15"/>
  <c r="I350" i="15"/>
  <c r="I353" i="15"/>
  <c r="I349" i="15"/>
  <c r="I326" i="15"/>
  <c r="I324" i="15"/>
  <c r="I327" i="15"/>
  <c r="I325" i="15"/>
  <c r="I323" i="15"/>
  <c r="I331" i="15"/>
  <c r="I329" i="15"/>
  <c r="I332" i="15"/>
  <c r="I330" i="15"/>
  <c r="I328" i="15"/>
  <c r="I321" i="15"/>
  <c r="I319" i="15"/>
  <c r="I322" i="15"/>
  <c r="I320" i="15"/>
  <c r="I318" i="15"/>
  <c r="I346" i="15"/>
  <c r="I344" i="15"/>
  <c r="I347" i="15"/>
  <c r="I345" i="15"/>
  <c r="I343" i="15"/>
  <c r="I341" i="15"/>
  <c r="I339" i="15"/>
  <c r="I342" i="15"/>
  <c r="I340" i="15"/>
  <c r="I338" i="15"/>
  <c r="I336" i="15"/>
  <c r="I334" i="15"/>
  <c r="I337" i="15"/>
  <c r="I335" i="15"/>
  <c r="I333" i="15"/>
  <c r="I316" i="15"/>
  <c r="I314" i="15"/>
  <c r="I315" i="15"/>
  <c r="I313" i="15"/>
  <c r="I311" i="15"/>
  <c r="I312" i="15"/>
  <c r="I310" i="15"/>
  <c r="I308" i="15"/>
  <c r="I309" i="15"/>
  <c r="I306" i="15"/>
  <c r="I307" i="15"/>
  <c r="I304" i="15"/>
  <c r="I305" i="15"/>
  <c r="I274" i="15"/>
  <c r="I273" i="15"/>
  <c r="I276" i="15"/>
  <c r="I277" i="15"/>
  <c r="I275" i="15"/>
  <c r="I279" i="15"/>
  <c r="I280" i="15"/>
  <c r="I278" i="15"/>
  <c r="I288" i="15"/>
  <c r="I289" i="15"/>
  <c r="I287" i="15"/>
  <c r="I285" i="15"/>
  <c r="I286" i="15"/>
  <c r="I284" i="15"/>
  <c r="I282" i="15"/>
  <c r="I283" i="15"/>
  <c r="I281" i="15"/>
  <c r="I271" i="15"/>
  <c r="I272" i="15"/>
  <c r="I270" i="15"/>
  <c r="I184" i="15"/>
  <c r="I186" i="15"/>
  <c r="I176" i="15"/>
  <c r="I182" i="15"/>
  <c r="I185" i="15"/>
  <c r="I183" i="15"/>
  <c r="I174" i="15"/>
  <c r="I179" i="15"/>
  <c r="I177" i="15"/>
  <c r="I180" i="15"/>
  <c r="I181" i="15"/>
  <c r="I178" i="15"/>
  <c r="I175" i="15"/>
  <c r="I170" i="15"/>
  <c r="I171" i="15"/>
  <c r="I173" i="15"/>
  <c r="I172" i="15"/>
  <c r="I166" i="15"/>
  <c r="I167" i="15"/>
  <c r="I165" i="15"/>
  <c r="I168" i="15"/>
  <c r="I162" i="15"/>
  <c r="I163" i="15"/>
  <c r="I161" i="15"/>
  <c r="I164" i="15"/>
  <c r="I169" i="15"/>
  <c r="I157" i="15"/>
  <c r="I160" i="15"/>
  <c r="I158" i="15"/>
  <c r="I151" i="15"/>
  <c r="I156" i="15"/>
  <c r="I159" i="15"/>
  <c r="I155" i="15"/>
  <c r="I150" i="15"/>
  <c r="I154" i="15"/>
  <c r="I153" i="15"/>
  <c r="I152" i="15"/>
  <c r="I148" i="15"/>
  <c r="I141" i="15"/>
  <c r="I146" i="15"/>
  <c r="I143" i="15"/>
  <c r="I142" i="15"/>
  <c r="I144" i="15"/>
  <c r="I140" i="15"/>
  <c r="I147" i="15"/>
  <c r="I145" i="15"/>
  <c r="I149" i="15"/>
  <c r="I137" i="15"/>
  <c r="AQ54" i="16" s="1"/>
  <c r="I139" i="15"/>
  <c r="I138" i="15"/>
  <c r="I239" i="15"/>
  <c r="I238" i="15"/>
  <c r="I237" i="15"/>
  <c r="I268" i="15"/>
  <c r="I267" i="15"/>
  <c r="I265" i="15"/>
  <c r="I266" i="15"/>
  <c r="I188" i="15"/>
  <c r="I187" i="15"/>
  <c r="I262" i="15"/>
  <c r="I263" i="15"/>
  <c r="I261" i="15"/>
  <c r="I264" i="15"/>
  <c r="I247" i="15"/>
  <c r="I246" i="15"/>
  <c r="I248" i="15"/>
  <c r="I249" i="15"/>
  <c r="I245" i="15"/>
  <c r="I250" i="15"/>
  <c r="I241" i="15"/>
  <c r="I242" i="15"/>
  <c r="I243" i="15"/>
  <c r="I240" i="15"/>
  <c r="I244" i="15"/>
  <c r="I252" i="15"/>
  <c r="I253" i="15"/>
  <c r="I254" i="15"/>
  <c r="I251" i="15"/>
  <c r="I255" i="15"/>
  <c r="I257" i="15"/>
  <c r="I258" i="15"/>
  <c r="I259" i="15"/>
  <c r="I256" i="15"/>
  <c r="I260" i="15"/>
  <c r="I207" i="15"/>
  <c r="I208" i="15"/>
  <c r="I206" i="15"/>
  <c r="I194" i="15"/>
  <c r="I195" i="15"/>
  <c r="I196" i="15"/>
  <c r="I197" i="15"/>
  <c r="I198" i="15"/>
  <c r="I199" i="15"/>
  <c r="I203" i="15"/>
  <c r="I204" i="15"/>
  <c r="I205" i="15"/>
  <c r="I189" i="15"/>
  <c r="I190" i="15"/>
  <c r="I200" i="15"/>
  <c r="I201" i="15"/>
  <c r="I202" i="15"/>
  <c r="I191" i="15"/>
  <c r="I192" i="15"/>
  <c r="I193" i="15"/>
  <c r="I219" i="15"/>
  <c r="I218" i="15"/>
  <c r="I220" i="15"/>
  <c r="I217" i="15"/>
  <c r="I215" i="15"/>
  <c r="I214" i="15"/>
  <c r="I216" i="15"/>
  <c r="I213" i="15"/>
  <c r="I227" i="15"/>
  <c r="I226" i="15"/>
  <c r="I228" i="15"/>
  <c r="I225" i="15"/>
  <c r="I223" i="15"/>
  <c r="I222" i="15"/>
  <c r="I224" i="15"/>
  <c r="I221" i="15"/>
  <c r="I211" i="15"/>
  <c r="I210" i="15"/>
  <c r="I212" i="15"/>
  <c r="I209" i="15"/>
  <c r="I231" i="15"/>
  <c r="I230" i="15"/>
  <c r="I232" i="15"/>
  <c r="I229" i="15"/>
  <c r="I235" i="15"/>
  <c r="I234" i="15"/>
  <c r="I236" i="15"/>
  <c r="I233" i="15"/>
  <c r="I525" i="15"/>
  <c r="I526" i="15"/>
  <c r="I519" i="15"/>
  <c r="I522" i="15"/>
  <c r="I528" i="15"/>
  <c r="I521" i="15"/>
  <c r="I527" i="15"/>
  <c r="I524" i="15"/>
  <c r="I520" i="15"/>
  <c r="I517" i="15"/>
  <c r="AI3" i="8"/>
  <c r="AH4" i="8"/>
  <c r="M3" i="11"/>
  <c r="AH6" i="8"/>
  <c r="AH5" i="8"/>
  <c r="B56" i="13"/>
  <c r="AH17" i="8"/>
  <c r="AI17" i="8"/>
  <c r="AH18" i="8"/>
  <c r="AI18" i="8"/>
  <c r="AH19" i="8"/>
  <c r="AI19" i="8"/>
  <c r="AH20" i="8"/>
  <c r="AI20" i="8"/>
  <c r="AH21" i="8"/>
  <c r="AI21" i="8"/>
  <c r="AH22" i="8"/>
  <c r="AI22" i="8"/>
  <c r="AH23" i="8"/>
  <c r="AI23" i="8"/>
  <c r="AH24" i="8"/>
  <c r="AI24" i="8"/>
  <c r="AH25" i="8"/>
  <c r="AI25" i="8"/>
  <c r="AH26" i="8"/>
  <c r="AI26" i="8"/>
  <c r="AH27" i="8"/>
  <c r="AI27" i="8"/>
  <c r="AH28" i="8"/>
  <c r="AI28" i="8"/>
  <c r="AH29" i="8"/>
  <c r="AI29" i="8"/>
  <c r="AH30" i="8"/>
  <c r="AI30" i="8"/>
  <c r="AH31" i="8"/>
  <c r="AI31" i="8"/>
  <c r="AH32" i="8"/>
  <c r="AI32" i="8"/>
  <c r="AH33" i="8"/>
  <c r="AI33" i="8"/>
  <c r="AH34" i="8"/>
  <c r="AI34" i="8"/>
  <c r="AH35" i="8"/>
  <c r="AI35" i="8"/>
  <c r="AH36" i="8"/>
  <c r="AI36" i="8"/>
  <c r="AH37" i="8"/>
  <c r="AI37" i="8"/>
  <c r="AH38" i="8"/>
  <c r="AI38" i="8"/>
  <c r="AH39" i="8"/>
  <c r="AI39" i="8"/>
  <c r="AH40" i="8"/>
  <c r="AI40" i="8"/>
  <c r="AH41" i="8"/>
  <c r="AI41" i="8"/>
  <c r="AH42" i="8"/>
  <c r="AI42" i="8"/>
  <c r="AH43" i="8"/>
  <c r="AI43" i="8"/>
  <c r="AH44" i="8"/>
  <c r="AI44" i="8"/>
  <c r="AH45" i="8"/>
  <c r="AI45" i="8"/>
  <c r="AH46" i="8"/>
  <c r="AI46" i="8"/>
  <c r="AH47" i="8"/>
  <c r="AI47" i="8"/>
  <c r="AH48" i="8"/>
  <c r="AI48" i="8"/>
  <c r="AH49" i="8"/>
  <c r="AI49" i="8"/>
  <c r="AH50" i="8"/>
  <c r="AI50" i="8"/>
  <c r="AH51" i="8"/>
  <c r="AI51" i="8"/>
  <c r="AH52" i="8"/>
  <c r="AI52" i="8"/>
  <c r="AH53" i="8"/>
  <c r="AI53" i="8"/>
  <c r="AH54" i="8"/>
  <c r="AI54" i="8"/>
  <c r="AH55" i="8"/>
  <c r="AI55" i="8"/>
  <c r="AH56" i="8"/>
  <c r="AI56" i="8"/>
  <c r="AH57" i="8"/>
  <c r="AI57" i="8"/>
  <c r="AH58" i="8"/>
  <c r="AI58" i="8"/>
  <c r="AH59" i="8"/>
  <c r="AI59" i="8"/>
  <c r="AH60" i="8"/>
  <c r="AI60" i="8"/>
  <c r="AH61" i="8"/>
  <c r="AI61" i="8"/>
  <c r="AH62" i="8"/>
  <c r="AI62" i="8"/>
  <c r="AH63" i="8"/>
  <c r="AI63" i="8"/>
  <c r="AH64" i="8"/>
  <c r="AI64" i="8"/>
  <c r="AH65" i="8"/>
  <c r="AI65" i="8"/>
  <c r="AH66" i="8"/>
  <c r="AI66" i="8"/>
  <c r="AH67" i="8"/>
  <c r="AI67" i="8"/>
  <c r="AH68" i="8"/>
  <c r="AI68" i="8"/>
  <c r="AH69" i="8"/>
  <c r="AI69" i="8"/>
  <c r="AH70" i="8"/>
  <c r="AI70" i="8"/>
  <c r="AH71" i="8"/>
  <c r="AI71" i="8"/>
  <c r="AH72" i="8"/>
  <c r="AI72" i="8"/>
  <c r="AH73" i="8"/>
  <c r="AI73" i="8"/>
  <c r="AH74" i="8"/>
  <c r="AI74" i="8"/>
  <c r="AH75" i="8"/>
  <c r="AI75" i="8"/>
  <c r="AH76" i="8"/>
  <c r="AI76" i="8"/>
  <c r="AH77" i="8"/>
  <c r="AI77" i="8"/>
  <c r="AH78" i="8"/>
  <c r="AI78" i="8"/>
  <c r="AH79" i="8"/>
  <c r="AI79" i="8"/>
  <c r="AH80" i="8"/>
  <c r="AI80" i="8"/>
  <c r="AH81" i="8"/>
  <c r="AI81" i="8"/>
  <c r="AH82" i="8"/>
  <c r="AI82" i="8"/>
  <c r="AH83" i="8"/>
  <c r="AI83" i="8"/>
  <c r="AH84" i="8"/>
  <c r="AI84" i="8"/>
  <c r="AH85" i="8"/>
  <c r="AI85" i="8"/>
  <c r="AH86" i="8"/>
  <c r="AI86" i="8"/>
  <c r="AH87" i="8"/>
  <c r="AI87" i="8"/>
  <c r="AH88" i="8"/>
  <c r="AI88" i="8"/>
  <c r="AH89" i="8"/>
  <c r="AI89" i="8"/>
  <c r="AH90" i="8"/>
  <c r="AI90" i="8"/>
  <c r="AH91" i="8"/>
  <c r="AI91" i="8"/>
  <c r="AH92" i="8"/>
  <c r="AI92" i="8"/>
  <c r="AH93" i="8"/>
  <c r="AI93" i="8"/>
  <c r="AH94" i="8"/>
  <c r="AI94" i="8"/>
  <c r="AH95" i="8"/>
  <c r="AI95" i="8"/>
  <c r="AH96" i="8"/>
  <c r="AI96" i="8"/>
  <c r="AH97" i="8"/>
  <c r="AI97" i="8"/>
  <c r="AH98" i="8"/>
  <c r="AI98" i="8"/>
  <c r="AH99" i="8"/>
  <c r="AI99" i="8"/>
  <c r="AH100" i="8"/>
  <c r="AI100" i="8"/>
  <c r="AH101" i="8"/>
  <c r="AI101" i="8"/>
  <c r="AI4" i="8"/>
  <c r="AI5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I15" i="8"/>
  <c r="AH16" i="8"/>
  <c r="AI16" i="8"/>
  <c r="AH1" i="8"/>
  <c r="AI1" i="8"/>
  <c r="B58" i="13"/>
  <c r="B57" i="13"/>
  <c r="B55" i="13"/>
  <c r="B54" i="13"/>
  <c r="M101" i="11"/>
  <c r="M100" i="11"/>
  <c r="M99" i="11"/>
  <c r="M98" i="11"/>
  <c r="M97" i="11"/>
  <c r="M96" i="11"/>
  <c r="M95" i="11"/>
  <c r="M94" i="11"/>
  <c r="M93" i="11"/>
  <c r="M92" i="11"/>
  <c r="M91" i="11"/>
  <c r="M90" i="11"/>
  <c r="M89" i="11"/>
  <c r="M88" i="11"/>
  <c r="M87" i="11"/>
  <c r="M86" i="11"/>
  <c r="M85" i="11"/>
  <c r="M84" i="11"/>
  <c r="M83" i="11"/>
  <c r="M82" i="11"/>
  <c r="M81" i="11"/>
  <c r="M80" i="11"/>
  <c r="M79" i="11"/>
  <c r="M78" i="11"/>
  <c r="M77" i="11"/>
  <c r="M76" i="11"/>
  <c r="M75" i="11"/>
  <c r="M74" i="11"/>
  <c r="M73" i="11"/>
  <c r="M72" i="11"/>
  <c r="M71" i="11"/>
  <c r="M70" i="11"/>
  <c r="M69" i="11"/>
  <c r="M68" i="11"/>
  <c r="M67" i="11"/>
  <c r="M66" i="11"/>
  <c r="M65" i="11"/>
  <c r="M64" i="11"/>
  <c r="M63" i="11"/>
  <c r="M62" i="11"/>
  <c r="M61" i="11"/>
  <c r="M60" i="11"/>
  <c r="M59" i="11"/>
  <c r="M58" i="11"/>
  <c r="M57" i="11"/>
  <c r="M56" i="11"/>
  <c r="M55" i="11"/>
  <c r="M54" i="11"/>
  <c r="M53" i="11"/>
  <c r="M52" i="11"/>
  <c r="M51" i="11"/>
  <c r="M50" i="11"/>
  <c r="M49" i="11"/>
  <c r="M48" i="11"/>
  <c r="M47" i="11"/>
  <c r="M46" i="11"/>
  <c r="M45" i="11"/>
  <c r="M44" i="11"/>
  <c r="M43" i="11"/>
  <c r="M42" i="11"/>
  <c r="M41" i="11"/>
  <c r="M40" i="11"/>
  <c r="M39" i="11"/>
  <c r="M38" i="11"/>
  <c r="M37" i="11"/>
  <c r="M36" i="11"/>
  <c r="M35" i="11"/>
  <c r="M34" i="11"/>
  <c r="M33" i="11"/>
  <c r="M32" i="11"/>
  <c r="M31" i="11"/>
  <c r="M30" i="11"/>
  <c r="M29" i="11"/>
  <c r="M28" i="11"/>
  <c r="M27" i="11"/>
  <c r="M26" i="11"/>
  <c r="M25" i="11"/>
  <c r="M24" i="11"/>
  <c r="M23" i="11"/>
  <c r="M22" i="11"/>
  <c r="M21" i="11"/>
  <c r="M20" i="11"/>
  <c r="M19" i="11"/>
  <c r="M18" i="11"/>
  <c r="M17" i="11"/>
  <c r="M16" i="11"/>
  <c r="M15" i="11"/>
  <c r="M14" i="11"/>
  <c r="M13" i="11"/>
  <c r="M12" i="11"/>
  <c r="M11" i="11"/>
  <c r="M10" i="11"/>
  <c r="M9" i="11"/>
  <c r="M8" i="11"/>
  <c r="M7" i="11"/>
  <c r="M6" i="11"/>
  <c r="M5" i="11"/>
  <c r="M4" i="11"/>
  <c r="M1" i="11"/>
  <c r="D50" i="13"/>
  <c r="AB101" i="8"/>
  <c r="AB100" i="8"/>
  <c r="AB99" i="8"/>
  <c r="AB98" i="8"/>
  <c r="AB97" i="8"/>
  <c r="AB96" i="8"/>
  <c r="AB95" i="8"/>
  <c r="AB94" i="8"/>
  <c r="AB93" i="8"/>
  <c r="AB92" i="8"/>
  <c r="AB91" i="8"/>
  <c r="AB90" i="8"/>
  <c r="AB89" i="8"/>
  <c r="AB88" i="8"/>
  <c r="AB87" i="8"/>
  <c r="AB86" i="8"/>
  <c r="AB85" i="8"/>
  <c r="AB84" i="8"/>
  <c r="AB83" i="8"/>
  <c r="AB82" i="8"/>
  <c r="AB81" i="8"/>
  <c r="AB80" i="8"/>
  <c r="AB79" i="8"/>
  <c r="AB78" i="8"/>
  <c r="AB77" i="8"/>
  <c r="AB76" i="8"/>
  <c r="AB75" i="8"/>
  <c r="AB74" i="8"/>
  <c r="AB73" i="8"/>
  <c r="AB72" i="8"/>
  <c r="AB71" i="8"/>
  <c r="AB70" i="8"/>
  <c r="AB69" i="8"/>
  <c r="AB68" i="8"/>
  <c r="AB67" i="8"/>
  <c r="AB66" i="8"/>
  <c r="AB65" i="8"/>
  <c r="AB64" i="8"/>
  <c r="AB63" i="8"/>
  <c r="AB62" i="8"/>
  <c r="AB61" i="8"/>
  <c r="AB60" i="8"/>
  <c r="AB59" i="8"/>
  <c r="AB58" i="8"/>
  <c r="AB57" i="8"/>
  <c r="AB56" i="8"/>
  <c r="AB55" i="8"/>
  <c r="AB54" i="8"/>
  <c r="AB53" i="8"/>
  <c r="AB52" i="8"/>
  <c r="AB51" i="8"/>
  <c r="AB50" i="8"/>
  <c r="AB49" i="8"/>
  <c r="AB48" i="8"/>
  <c r="AB47" i="8"/>
  <c r="AB46" i="8"/>
  <c r="AB45" i="8"/>
  <c r="AB44" i="8"/>
  <c r="AB43" i="8"/>
  <c r="AB42" i="8"/>
  <c r="AB41" i="8"/>
  <c r="AB40" i="8"/>
  <c r="AB39" i="8"/>
  <c r="AB38" i="8"/>
  <c r="AB37" i="8"/>
  <c r="AB36" i="8"/>
  <c r="AB35" i="8"/>
  <c r="AB34" i="8"/>
  <c r="AB33" i="8"/>
  <c r="AB32" i="8"/>
  <c r="AB31" i="8"/>
  <c r="AB30" i="8"/>
  <c r="AB29" i="8"/>
  <c r="AB28" i="8"/>
  <c r="AB27" i="8"/>
  <c r="AB26" i="8"/>
  <c r="AB25" i="8"/>
  <c r="AB24" i="8"/>
  <c r="AB23" i="8"/>
  <c r="AB22" i="8"/>
  <c r="AB21" i="8"/>
  <c r="AB20" i="8"/>
  <c r="AB19" i="8"/>
  <c r="AB18" i="8"/>
  <c r="AB17" i="8"/>
  <c r="AB16" i="8"/>
  <c r="AB15" i="8"/>
  <c r="AB14" i="8"/>
  <c r="AB13" i="8"/>
  <c r="AB12" i="8"/>
  <c r="AB11" i="8"/>
  <c r="AB10" i="8"/>
  <c r="AB9" i="8"/>
  <c r="AB8" i="8"/>
  <c r="AB7" i="8"/>
  <c r="AB6" i="8"/>
  <c r="AB5" i="8"/>
  <c r="AB4" i="8"/>
  <c r="AB3" i="8"/>
  <c r="AB2" i="8"/>
  <c r="AP23" i="8"/>
  <c r="AP85" i="16"/>
  <c r="AP26" i="16"/>
  <c r="AQ10" i="8"/>
  <c r="AQ11" i="17"/>
  <c r="AP12" i="17"/>
  <c r="AP7" i="16"/>
  <c r="AP3" i="16"/>
  <c r="AQ52" i="16"/>
  <c r="AQ91" i="16"/>
  <c r="AP68" i="17"/>
  <c r="AQ6" i="16"/>
  <c r="AP93" i="17"/>
  <c r="AQ52" i="8"/>
  <c r="AQ36" i="8"/>
  <c r="AQ81" i="8"/>
  <c r="AQ61" i="17"/>
  <c r="AQ25" i="17"/>
  <c r="AQ68" i="8"/>
  <c r="AQ17" i="16"/>
  <c r="AQ98" i="16"/>
  <c r="AP42" i="16"/>
  <c r="AP20" i="16"/>
  <c r="AP5" i="8"/>
  <c r="AQ93" i="8"/>
  <c r="AP20" i="8"/>
  <c r="AP16" i="17"/>
  <c r="AP35" i="17"/>
  <c r="AP15" i="16"/>
  <c r="AP58" i="17"/>
  <c r="AQ4" i="16"/>
  <c r="AP85" i="8"/>
  <c r="AQ44" i="17"/>
  <c r="AQ67" i="17"/>
  <c r="AQ75" i="8"/>
  <c r="AP79" i="17"/>
  <c r="AP15" i="8"/>
  <c r="AP23" i="17"/>
  <c r="AQ61" i="16"/>
  <c r="AP81" i="16"/>
  <c r="AQ61" i="8"/>
  <c r="AQ53" i="16"/>
  <c r="AQ8" i="8"/>
  <c r="AP16" i="8"/>
  <c r="AP40" i="8"/>
  <c r="AQ44" i="8"/>
  <c r="AQ17" i="17"/>
  <c r="AQ53" i="17"/>
  <c r="AQ86" i="16"/>
  <c r="AQ23" i="8"/>
  <c r="AQ78" i="8"/>
  <c r="AP53" i="16"/>
  <c r="AQ72" i="17"/>
  <c r="AP66" i="17"/>
  <c r="AQ41" i="17"/>
  <c r="AP98" i="16"/>
  <c r="AQ21" i="16"/>
  <c r="AP41" i="17"/>
  <c r="AP11" i="17"/>
  <c r="AP56" i="17"/>
  <c r="AQ14" i="16"/>
  <c r="AQ15" i="8"/>
  <c r="AP65" i="8"/>
  <c r="AP76" i="8"/>
  <c r="AP95" i="17"/>
  <c r="AP38" i="17"/>
  <c r="AP2" i="17"/>
  <c r="AQ71" i="17"/>
  <c r="AQ8" i="17"/>
  <c r="AH3" i="8"/>
  <c r="C56" i="13" l="1"/>
  <c r="AQ39" i="8"/>
  <c r="AQ31" i="8"/>
  <c r="AP31" i="8"/>
  <c r="AP87" i="8"/>
  <c r="AQ87" i="8"/>
  <c r="AQ8" i="16"/>
  <c r="AP8" i="16"/>
  <c r="AP64" i="16"/>
  <c r="AQ64" i="16"/>
  <c r="AQ33" i="17"/>
  <c r="AP33" i="17"/>
  <c r="AQ50" i="17"/>
  <c r="AQ70" i="8"/>
  <c r="AP77" i="17"/>
  <c r="AQ51" i="8"/>
  <c r="AP47" i="17"/>
  <c r="AQ74" i="16"/>
  <c r="AP80" i="16"/>
  <c r="AQ52" i="17"/>
  <c r="AH2" i="16"/>
  <c r="AH2" i="8"/>
  <c r="AQ12" i="8"/>
  <c r="AP7" i="8"/>
  <c r="AP95" i="8"/>
  <c r="AQ95" i="8"/>
  <c r="AP16" i="16"/>
  <c r="AQ24" i="16"/>
  <c r="AP24" i="16"/>
  <c r="AQ48" i="16"/>
  <c r="AP48" i="16"/>
  <c r="AP17" i="17"/>
  <c r="AQ99" i="8"/>
  <c r="AQ75" i="17"/>
  <c r="AQ2" i="16"/>
  <c r="AP39" i="8"/>
  <c r="AQ82" i="16"/>
  <c r="AP4" i="8"/>
  <c r="AQ4" i="8"/>
  <c r="AQ82" i="17"/>
  <c r="AP46" i="16"/>
  <c r="AP30" i="16"/>
  <c r="AQ47" i="17"/>
  <c r="AQ23" i="16"/>
  <c r="AP63" i="16"/>
  <c r="AQ34" i="16"/>
  <c r="AP56" i="8"/>
  <c r="AP90" i="17"/>
  <c r="AQ87" i="17"/>
  <c r="AP2" i="8"/>
  <c r="AQ2" i="8"/>
  <c r="AQ85" i="16"/>
  <c r="AP46" i="17"/>
  <c r="AP43" i="17"/>
  <c r="AQ25" i="8"/>
  <c r="AQ16" i="16"/>
  <c r="AP39" i="16"/>
  <c r="AQ96" i="17"/>
  <c r="AQ95" i="16"/>
  <c r="AQ57" i="8"/>
  <c r="AP33" i="16"/>
  <c r="AQ73" i="8"/>
  <c r="AQ92" i="17"/>
  <c r="AP37" i="16"/>
  <c r="AP32" i="8"/>
  <c r="AQ24" i="8"/>
  <c r="AP88" i="17"/>
  <c r="AQ63" i="16"/>
  <c r="AQ22" i="16"/>
  <c r="AQ60" i="17"/>
  <c r="AQ29" i="17"/>
  <c r="AP33" i="8"/>
  <c r="AP18" i="16"/>
  <c r="AP26" i="8"/>
  <c r="AQ34" i="8"/>
  <c r="C54" i="13"/>
  <c r="AQ79" i="8"/>
  <c r="AQ56" i="16"/>
  <c r="AP56" i="16"/>
  <c r="AP72" i="16"/>
  <c r="AP88" i="16"/>
  <c r="AQ96" i="16"/>
  <c r="AP96" i="16"/>
  <c r="AP25" i="17"/>
  <c r="AQ79" i="16"/>
  <c r="AQ97" i="16"/>
  <c r="AP70" i="8"/>
  <c r="AQ100" i="17"/>
  <c r="AQ74" i="8"/>
  <c r="AP32" i="17"/>
  <c r="AP74" i="8"/>
  <c r="AQ78" i="17"/>
  <c r="AQ89" i="16"/>
  <c r="AP44" i="8"/>
  <c r="AP52" i="8"/>
  <c r="AQ60" i="8"/>
  <c r="AP68" i="8"/>
  <c r="AQ92" i="8"/>
  <c r="AP92" i="8"/>
  <c r="AQ7" i="16"/>
  <c r="AQ32" i="16"/>
  <c r="AQ23" i="17"/>
  <c r="AQ20" i="17"/>
  <c r="AQ84" i="16"/>
  <c r="AQ40" i="17"/>
  <c r="AP102" i="17"/>
  <c r="AP99" i="16"/>
  <c r="AP95" i="16"/>
  <c r="AP12" i="16"/>
  <c r="AQ59" i="17"/>
  <c r="AP79" i="8"/>
  <c r="AQ40" i="16"/>
  <c r="AQ63" i="17"/>
  <c r="AP44" i="16"/>
  <c r="AQ46" i="16"/>
  <c r="AP14" i="8"/>
  <c r="AP82" i="17"/>
  <c r="AQ77" i="17"/>
  <c r="AQ83" i="16"/>
  <c r="AQ101" i="8"/>
  <c r="AP39" i="17"/>
  <c r="AQ70" i="17"/>
  <c r="AQ85" i="8"/>
  <c r="AP11" i="16"/>
  <c r="AQ48" i="8"/>
  <c r="AP61" i="17"/>
  <c r="AP5" i="17"/>
  <c r="AP57" i="16"/>
  <c r="AQ26" i="17"/>
  <c r="AP94" i="17"/>
  <c r="AP55" i="16"/>
  <c r="AP89" i="17"/>
  <c r="AQ69" i="17"/>
  <c r="AQ57" i="17"/>
  <c r="AP41" i="16"/>
  <c r="AP14" i="17"/>
  <c r="AP50" i="16"/>
  <c r="AP27" i="8"/>
  <c r="AQ14" i="8"/>
  <c r="AQ45" i="16"/>
  <c r="AP101" i="16"/>
  <c r="M2" i="11"/>
  <c r="AQ66" i="17"/>
  <c r="AQ26" i="16"/>
  <c r="AP87" i="16"/>
  <c r="AP65" i="16"/>
  <c r="AQ46" i="17"/>
  <c r="AP25" i="8"/>
  <c r="AQ21" i="8"/>
  <c r="AQ77" i="8"/>
  <c r="AP2" i="16"/>
  <c r="AP24" i="17"/>
  <c r="AP67" i="17"/>
  <c r="AQ42" i="16"/>
  <c r="AP57" i="8"/>
  <c r="AP83" i="8"/>
  <c r="AQ16" i="17"/>
  <c r="AP8" i="17"/>
  <c r="AQ41" i="8"/>
  <c r="AQ35" i="16"/>
  <c r="AQ19" i="16"/>
  <c r="AQ41" i="16"/>
  <c r="AP54" i="16"/>
  <c r="AP51" i="16"/>
  <c r="AP37" i="8"/>
  <c r="AQ58" i="8"/>
  <c r="AQ53" i="8"/>
  <c r="AQ18" i="16"/>
  <c r="AP36" i="17"/>
  <c r="AQ54" i="8"/>
  <c r="AQ67" i="16"/>
  <c r="AP12" i="8"/>
  <c r="AP19" i="8"/>
  <c r="AP43" i="16"/>
  <c r="AP71" i="16"/>
  <c r="AQ94" i="8"/>
  <c r="AP76" i="16"/>
  <c r="AQ93" i="17"/>
  <c r="AQ63" i="8"/>
  <c r="AQ101" i="16"/>
  <c r="AP82" i="8"/>
  <c r="AP71" i="8"/>
  <c r="AP9" i="17"/>
  <c r="AP58" i="8"/>
  <c r="AP55" i="8"/>
  <c r="AP78" i="16"/>
  <c r="AQ35" i="8"/>
  <c r="AQ9" i="17"/>
  <c r="AQ3" i="8"/>
  <c r="AQ79" i="17"/>
  <c r="AP67" i="16"/>
  <c r="AP97" i="16"/>
  <c r="AP34" i="16"/>
  <c r="AP91" i="17"/>
  <c r="AQ70" i="16"/>
  <c r="AP10" i="17"/>
  <c r="AP52" i="17"/>
  <c r="AP69" i="17"/>
  <c r="AQ98" i="17"/>
  <c r="AQ72" i="8"/>
  <c r="AP48" i="8"/>
  <c r="AP28" i="17"/>
  <c r="AQ30" i="16"/>
  <c r="AP18" i="8"/>
  <c r="AP34" i="17"/>
  <c r="AP63" i="17"/>
  <c r="AQ56" i="17"/>
  <c r="AP54" i="17"/>
  <c r="AP9" i="8"/>
  <c r="AP96" i="17"/>
  <c r="AP75" i="16"/>
  <c r="AQ65" i="8"/>
  <c r="AQ62" i="17"/>
  <c r="AQ76" i="16"/>
  <c r="AP66" i="8"/>
  <c r="AP57" i="17"/>
  <c r="AP74" i="17"/>
  <c r="AQ94" i="17"/>
  <c r="AP6" i="16"/>
  <c r="AQ80" i="8"/>
  <c r="AQ62" i="16"/>
  <c r="AP59" i="16"/>
  <c r="AP90" i="8"/>
  <c r="AP34" i="8"/>
  <c r="AP100" i="16"/>
  <c r="AQ10" i="17"/>
  <c r="AQ81" i="17"/>
  <c r="AP97" i="8"/>
  <c r="AQ88" i="17"/>
  <c r="AQ89" i="17"/>
  <c r="AQ84" i="17"/>
  <c r="AQ83" i="17"/>
  <c r="AQ37" i="17"/>
  <c r="AP48" i="17"/>
  <c r="AQ49" i="16"/>
  <c r="AQ73" i="17"/>
  <c r="AP7" i="17"/>
  <c r="AQ65" i="16"/>
  <c r="AQ91" i="17"/>
  <c r="AQ80" i="17"/>
  <c r="AP65" i="17"/>
  <c r="AP73" i="17"/>
  <c r="AP42" i="8"/>
  <c r="AP15" i="17"/>
  <c r="AQ17" i="8"/>
  <c r="AQ85" i="17"/>
  <c r="AQ96" i="8"/>
  <c r="AP13" i="17"/>
  <c r="AP92" i="17"/>
  <c r="AQ34" i="17"/>
  <c r="AP24" i="8"/>
  <c r="AP87" i="17"/>
  <c r="AQ15" i="17"/>
  <c r="AP98" i="8"/>
  <c r="AP86" i="16"/>
  <c r="AQ58" i="17"/>
  <c r="AQ42" i="17"/>
  <c r="AP19" i="16"/>
  <c r="AP14" i="16"/>
  <c r="AP100" i="17"/>
  <c r="AQ89" i="8"/>
  <c r="AQ3" i="16"/>
  <c r="AP83" i="16"/>
  <c r="AQ92" i="16"/>
  <c r="AQ36" i="17"/>
  <c r="AQ101" i="17"/>
  <c r="AP70" i="17"/>
  <c r="AP50" i="17"/>
  <c r="AQ64" i="8"/>
  <c r="AP73" i="16"/>
  <c r="AP84" i="17"/>
  <c r="AQ74" i="17"/>
  <c r="AP36" i="16"/>
  <c r="AQ76" i="17"/>
  <c r="AQ73" i="16"/>
  <c r="AP52" i="16"/>
  <c r="AQ24" i="17"/>
  <c r="AQ5" i="17"/>
  <c r="AP42" i="17"/>
  <c r="AP22" i="16"/>
  <c r="AP80" i="17"/>
  <c r="AQ68" i="17"/>
  <c r="AP64" i="17"/>
  <c r="AP92" i="16"/>
  <c r="AQ97" i="17"/>
  <c r="AQ28" i="17"/>
  <c r="AQ12" i="17"/>
  <c r="AQ81" i="16"/>
  <c r="AP40" i="17"/>
  <c r="AQ31" i="17"/>
  <c r="AQ42" i="8"/>
  <c r="AQ99" i="16"/>
  <c r="AQ51" i="17"/>
  <c r="AP80" i="8"/>
  <c r="AP60" i="17"/>
  <c r="AP62" i="16"/>
  <c r="AP91" i="16"/>
  <c r="AP20" i="17"/>
  <c r="AQ55" i="17"/>
  <c r="AP88" i="8"/>
  <c r="AP86" i="17"/>
  <c r="AP73" i="8"/>
  <c r="AP101" i="17"/>
  <c r="AP70" i="16"/>
  <c r="AP50" i="8"/>
  <c r="AQ90" i="17"/>
  <c r="AP49" i="8"/>
  <c r="AP75" i="17"/>
  <c r="AP99" i="17"/>
  <c r="AQ38" i="16"/>
  <c r="AQ18" i="17"/>
  <c r="AQ33" i="16"/>
  <c r="AQ56" i="8"/>
  <c r="AQ40" i="8"/>
  <c r="AP78" i="17"/>
  <c r="AQ45" i="17"/>
  <c r="AQ25" i="16"/>
  <c r="AQ82" i="8"/>
  <c r="AQ51" i="16"/>
  <c r="AP98" i="17"/>
  <c r="AQ36" i="16"/>
  <c r="AQ64" i="17"/>
  <c r="AQ94" i="16"/>
  <c r="AQ49" i="17"/>
  <c r="AP9" i="16"/>
  <c r="AP51" i="17"/>
  <c r="AQ43" i="17"/>
  <c r="AP4" i="17"/>
  <c r="AP81" i="17"/>
  <c r="AQ32" i="17"/>
  <c r="AQ32" i="8"/>
  <c r="AP49" i="17"/>
  <c r="AQ26" i="8"/>
  <c r="AQ49" i="8"/>
  <c r="AQ39" i="17"/>
  <c r="AQ88" i="8"/>
  <c r="AP83" i="17"/>
  <c r="AQ97" i="8"/>
  <c r="AP49" i="16"/>
  <c r="AQ9" i="8"/>
  <c r="AQ59" i="16"/>
  <c r="AQ27" i="16"/>
  <c r="AQ44" i="16"/>
  <c r="AP81" i="8"/>
  <c r="AP72" i="17"/>
  <c r="AP31" i="17"/>
  <c r="AQ27" i="8"/>
  <c r="AP37" i="17"/>
  <c r="AP85" i="17"/>
  <c r="AQ71" i="16"/>
  <c r="AQ98" i="8"/>
  <c r="AQ78" i="16"/>
  <c r="AP55" i="17"/>
  <c r="AP28" i="16"/>
  <c r="AQ4" i="17"/>
  <c r="AP53" i="17"/>
  <c r="AP26" i="17"/>
  <c r="AQ99" i="17"/>
  <c r="AQ75" i="16"/>
  <c r="AP76" i="17"/>
  <c r="AQ54" i="17"/>
  <c r="AP17" i="16"/>
  <c r="AP89" i="8"/>
  <c r="AQ28" i="16"/>
  <c r="AQ68" i="16"/>
  <c r="AP21" i="17"/>
  <c r="AQ57" i="16"/>
  <c r="AP59" i="17"/>
  <c r="AQ65" i="17"/>
  <c r="AQ90" i="8"/>
  <c r="AQ9" i="16"/>
  <c r="AP38" i="16"/>
  <c r="AQ48" i="17"/>
  <c r="AQ55" i="16"/>
  <c r="AP89" i="16"/>
  <c r="AP25" i="16"/>
  <c r="AP71" i="17"/>
  <c r="AQ2" i="17"/>
  <c r="AQ20" i="8"/>
  <c r="AQ28" i="8"/>
  <c r="AP28" i="8"/>
  <c r="AQ76" i="8"/>
  <c r="AP84" i="8"/>
  <c r="AQ100" i="8"/>
  <c r="AP100" i="8"/>
  <c r="AQ15" i="16"/>
  <c r="AP31" i="16"/>
  <c r="AP47" i="16"/>
  <c r="AP79" i="16"/>
  <c r="AP97" i="17"/>
  <c r="AQ43" i="16"/>
  <c r="AQ21" i="17"/>
  <c r="AQ13" i="8"/>
  <c r="AQ86" i="17"/>
  <c r="AH2" i="17"/>
  <c r="AQ66" i="8"/>
  <c r="AQ88" i="16"/>
  <c r="AQ47" i="8"/>
  <c r="AP27" i="16"/>
  <c r="AP22" i="8"/>
  <c r="AP64" i="8"/>
  <c r="AP41" i="8"/>
  <c r="AQ14" i="17"/>
  <c r="AQ39" i="16"/>
  <c r="AP45" i="8"/>
  <c r="AP17" i="8"/>
  <c r="C55" i="13"/>
  <c r="AP6" i="8"/>
  <c r="AQ6" i="8"/>
  <c r="AI2" i="8"/>
  <c r="AQ13" i="17"/>
  <c r="AP45" i="17"/>
  <c r="AP84" i="16"/>
  <c r="AP69" i="16"/>
  <c r="AQ62" i="8"/>
  <c r="AP94" i="16"/>
  <c r="AQ30" i="8"/>
  <c r="AP29" i="17"/>
  <c r="AQ69" i="8"/>
  <c r="AQ84" i="8"/>
  <c r="AP96" i="8"/>
  <c r="AP19" i="17"/>
  <c r="AP72" i="8"/>
  <c r="AQ7" i="8"/>
  <c r="AP62" i="17"/>
  <c r="AP60" i="8"/>
  <c r="AQ95" i="17"/>
  <c r="AQ33" i="8"/>
  <c r="AQ50" i="8"/>
  <c r="AP45" i="16"/>
  <c r="AP35" i="16"/>
  <c r="AQ7" i="17"/>
  <c r="AP82" i="16"/>
  <c r="AP18" i="17"/>
  <c r="AP44" i="17"/>
  <c r="AP21" i="16"/>
  <c r="AQ87" i="16"/>
  <c r="AQ71" i="8"/>
  <c r="AQ11" i="16"/>
  <c r="AQ18" i="8"/>
  <c r="AQ5" i="8"/>
  <c r="AP10" i="16"/>
  <c r="AP38" i="8"/>
  <c r="AP54" i="8"/>
  <c r="AP78" i="8"/>
  <c r="AP94" i="8"/>
  <c r="AQ13" i="16"/>
  <c r="AP29" i="16"/>
  <c r="AP61" i="16"/>
  <c r="AQ77" i="16"/>
  <c r="AP77" i="16"/>
  <c r="AQ93" i="16"/>
  <c r="AP3" i="8"/>
  <c r="AQ11" i="8"/>
  <c r="AQ19" i="8"/>
  <c r="AP35" i="8"/>
  <c r="AQ43" i="8"/>
  <c r="AP51" i="8"/>
  <c r="AQ59" i="8"/>
  <c r="AQ67" i="8"/>
  <c r="AP75" i="8"/>
  <c r="AQ83" i="8"/>
  <c r="AP91" i="8"/>
  <c r="AP99" i="8"/>
  <c r="AP4" i="16"/>
  <c r="AQ12" i="16"/>
  <c r="AQ20" i="16"/>
  <c r="AP60" i="16"/>
  <c r="AP68" i="16"/>
  <c r="AQ100" i="16"/>
  <c r="AQ22" i="8"/>
  <c r="AP30" i="8"/>
  <c r="AQ46" i="8"/>
  <c r="AP62" i="8"/>
  <c r="AQ86" i="8"/>
  <c r="AP5" i="16"/>
  <c r="AQ5" i="16"/>
  <c r="AQ37" i="16"/>
  <c r="AQ69" i="16"/>
  <c r="AQ6" i="17"/>
  <c r="AQ22" i="17"/>
  <c r="AP22" i="17"/>
  <c r="AP30" i="17"/>
  <c r="AQ30" i="17"/>
  <c r="AQ38" i="17"/>
  <c r="AQ38" i="8"/>
  <c r="AP46" i="8"/>
  <c r="AQ29" i="16"/>
  <c r="AP93" i="16"/>
  <c r="AP6" i="17"/>
  <c r="AP13" i="16"/>
  <c r="AP86" i="8"/>
  <c r="AP8" i="8"/>
  <c r="AQ16" i="8"/>
  <c r="AP21" i="8"/>
  <c r="AP29" i="8"/>
  <c r="AQ29" i="8"/>
  <c r="AQ37" i="8"/>
  <c r="AQ45" i="8"/>
  <c r="AP53" i="8"/>
  <c r="AP61" i="8"/>
  <c r="AP69" i="8"/>
  <c r="AP77" i="8"/>
  <c r="AP93" i="8"/>
  <c r="AP101" i="8"/>
  <c r="AQ10" i="16"/>
  <c r="AQ50" i="16"/>
  <c r="AQ58" i="16"/>
  <c r="AP66" i="16"/>
  <c r="AP74" i="16"/>
  <c r="AP90" i="16"/>
  <c r="AP3" i="17"/>
  <c r="AQ19" i="17"/>
  <c r="AQ27" i="17"/>
  <c r="AQ35" i="17"/>
  <c r="AP67" i="8"/>
  <c r="AQ3" i="17"/>
  <c r="AQ66" i="16"/>
  <c r="AP27" i="17"/>
  <c r="AQ47" i="16"/>
  <c r="AP11" i="8"/>
  <c r="AP58" i="16"/>
  <c r="AQ91" i="8"/>
  <c r="AQ90" i="16"/>
  <c r="AP59" i="8"/>
  <c r="AQ60" i="16"/>
  <c r="AP43" i="8"/>
  <c r="C57" i="13" l="1"/>
  <c r="C58" i="13" s="1"/>
</calcChain>
</file>

<file path=xl/sharedStrings.xml><?xml version="1.0" encoding="utf-8"?>
<sst xmlns="http://schemas.openxmlformats.org/spreadsheetml/2006/main" count="7006" uniqueCount="2176">
  <si>
    <t>Company Name</t>
  </si>
  <si>
    <t>Position</t>
  </si>
  <si>
    <t>Telephone</t>
  </si>
  <si>
    <t>Region</t>
  </si>
  <si>
    <t>Batch Number</t>
  </si>
  <si>
    <t>Total Production in bottles</t>
  </si>
  <si>
    <t>Coconut Layer Cake (Bánh Da Lợn) - Vietnamese</t>
  </si>
  <si>
    <t>Full Name of Product</t>
  </si>
  <si>
    <t>Producer</t>
  </si>
  <si>
    <t>Category</t>
  </si>
  <si>
    <t>Sub Category</t>
  </si>
  <si>
    <t>Wine</t>
  </si>
  <si>
    <t>Dry</t>
  </si>
  <si>
    <t>Medium</t>
  </si>
  <si>
    <t>Country of Origin</t>
  </si>
  <si>
    <t>Sub Region</t>
  </si>
  <si>
    <t>Official Quality Status / Classification</t>
  </si>
  <si>
    <t>Vintage</t>
  </si>
  <si>
    <t>Colour</t>
  </si>
  <si>
    <t>Alcohol by Volume (in %)</t>
  </si>
  <si>
    <t>Varietal1</t>
  </si>
  <si>
    <t>Varietal1 %</t>
  </si>
  <si>
    <t>Varietal2</t>
  </si>
  <si>
    <t>Varietal3</t>
  </si>
  <si>
    <t>Varietal2 %</t>
  </si>
  <si>
    <t>Varietal3 %</t>
  </si>
  <si>
    <t>Varietal4 %</t>
  </si>
  <si>
    <t>Varietal5</t>
  </si>
  <si>
    <t>Varietal5 %</t>
  </si>
  <si>
    <t>Comments</t>
  </si>
  <si>
    <t>Stockist</t>
  </si>
  <si>
    <t>Importer</t>
  </si>
  <si>
    <t>Recommended Retail Price (USD)</t>
  </si>
  <si>
    <t>Green Award</t>
  </si>
  <si>
    <t>Product</t>
  </si>
  <si>
    <t>Organic / sustainable / biodynamic official certification</t>
  </si>
  <si>
    <t>Group Shipping</t>
  </si>
  <si>
    <t>YES</t>
  </si>
  <si>
    <t>Group Shipping*</t>
  </si>
  <si>
    <t>Food Pairing</t>
  </si>
  <si>
    <t>Shipping</t>
  </si>
  <si>
    <t>HKD</t>
  </si>
  <si>
    <t>USD</t>
  </si>
  <si>
    <t>Entry</t>
  </si>
  <si>
    <t>GBP</t>
  </si>
  <si>
    <t>Euro</t>
  </si>
  <si>
    <t>Spirit</t>
  </si>
  <si>
    <t>Beer</t>
  </si>
  <si>
    <t>Product Add-Ons</t>
  </si>
  <si>
    <t>Other Fees</t>
  </si>
  <si>
    <t>Admin Fee (Proforma Invoice)</t>
  </si>
  <si>
    <t>Food</t>
  </si>
  <si>
    <t>Account Details</t>
  </si>
  <si>
    <t>Email Address</t>
  </si>
  <si>
    <t>Title</t>
  </si>
  <si>
    <t>First Name</t>
  </si>
  <si>
    <t>Surname</t>
  </si>
  <si>
    <t>Facebook</t>
  </si>
  <si>
    <t>Instagram</t>
  </si>
  <si>
    <t>Twitter</t>
  </si>
  <si>
    <t>LinkedIn</t>
  </si>
  <si>
    <t>WeChat</t>
  </si>
  <si>
    <t>Weibo</t>
  </si>
  <si>
    <t>Are you represented in Hong Kong</t>
  </si>
  <si>
    <t>Address Line 1</t>
  </si>
  <si>
    <t>Address Line 2</t>
  </si>
  <si>
    <t>Address Line 3</t>
  </si>
  <si>
    <t>Address Line 4</t>
  </si>
  <si>
    <t>Town / City</t>
  </si>
  <si>
    <t>County / State</t>
  </si>
  <si>
    <t>Postcode / Zip</t>
  </si>
  <si>
    <t>Country</t>
  </si>
  <si>
    <t>Website</t>
  </si>
  <si>
    <t>Contact Name</t>
  </si>
  <si>
    <t>Business Registration Number</t>
  </si>
  <si>
    <t>Company Type</t>
  </si>
  <si>
    <t>Company Details</t>
  </si>
  <si>
    <t>Retailer</t>
  </si>
  <si>
    <t>PR Agency</t>
  </si>
  <si>
    <t>Payment</t>
  </si>
  <si>
    <t>Payment Method</t>
  </si>
  <si>
    <t>Bank Transfer</t>
  </si>
  <si>
    <t>HONG KONG INTERNATIONAL WINE &amp; SPIRIT COMPETITION LTD</t>
  </si>
  <si>
    <t xml:space="preserve">Building 17, Dunsfold Park, </t>
  </si>
  <si>
    <t>Stovolds Hills, Cranleigh, Surrey, GU6 8TB</t>
  </si>
  <si>
    <t>Great Britain</t>
  </si>
  <si>
    <t>Tel: +44 (0) 1483 548963</t>
  </si>
  <si>
    <t>GBP Payment:</t>
  </si>
  <si>
    <t>HKD Payment:</t>
  </si>
  <si>
    <t>USD Payment:</t>
  </si>
  <si>
    <t>Account Number: 63770974</t>
  </si>
  <si>
    <t>Account Number: 43176177</t>
  </si>
  <si>
    <t>Account Number: 74803665</t>
  </si>
  <si>
    <t>Sort Code: 20-01-58</t>
  </si>
  <si>
    <t>SWIFT Code: BUKBGB22</t>
  </si>
  <si>
    <t>IBAN: GB85 BUKB 2001 5863 7709 74</t>
  </si>
  <si>
    <t>IBAN: GB23 BUKB 2001 5843 1761 77</t>
  </si>
  <si>
    <t>IBAN: GB42 BUKB 2001 5874 8036 55</t>
  </si>
  <si>
    <t>Bank Account Details</t>
  </si>
  <si>
    <t>Estimated Amount</t>
  </si>
  <si>
    <t>Preferred Currency</t>
  </si>
  <si>
    <t>Registration Form</t>
  </si>
  <si>
    <t>Varietal4</t>
  </si>
  <si>
    <t>Aministration Fee</t>
  </si>
  <si>
    <t>Total Amount</t>
  </si>
  <si>
    <t>Quick Information</t>
  </si>
  <si>
    <t>Entry Fees</t>
  </si>
  <si>
    <t xml:space="preserve">Wine, Sake and Spirits: </t>
  </si>
  <si>
    <t xml:space="preserve">Beer: </t>
  </si>
  <si>
    <t xml:space="preserve">Food-Pairing: </t>
  </si>
  <si>
    <t xml:space="preserve">Green Award: </t>
  </si>
  <si>
    <t>Free of Charge</t>
  </si>
  <si>
    <t>Administration Fee</t>
  </si>
  <si>
    <t>Registration</t>
  </si>
  <si>
    <t>Sample Admission</t>
  </si>
  <si>
    <r>
      <t>Group Shipping</t>
    </r>
    <r>
      <rPr>
        <sz val="6"/>
        <rFont val="Arial"/>
        <family val="2"/>
      </rPr>
      <t xml:space="preserve"> (Wine Only)</t>
    </r>
  </si>
  <si>
    <r>
      <t xml:space="preserve">Judging </t>
    </r>
    <r>
      <rPr>
        <sz val="6"/>
        <rFont val="Arial"/>
        <family val="2"/>
      </rPr>
      <t>(Wine, Sake &amp; Spirits)</t>
    </r>
  </si>
  <si>
    <t xml:space="preserve">Further details available from: </t>
  </si>
  <si>
    <t>Total %</t>
  </si>
  <si>
    <t xml:space="preserve">Entries </t>
  </si>
  <si>
    <t>code</t>
  </si>
  <si>
    <t>code_s</t>
  </si>
  <si>
    <t>code_ss</t>
  </si>
  <si>
    <t>type</t>
  </si>
  <si>
    <t>category</t>
  </si>
  <si>
    <t>category_s</t>
  </si>
  <si>
    <t>category_ss</t>
  </si>
  <si>
    <t>category_id</t>
  </si>
  <si>
    <t>Sweet</t>
  </si>
  <si>
    <t>Eswein/Icewine</t>
  </si>
  <si>
    <t>Botrytis</t>
  </si>
  <si>
    <t>Fruit Flavoured</t>
  </si>
  <si>
    <t>Confectionary Flavoured</t>
  </si>
  <si>
    <t>Other Flavoured</t>
  </si>
  <si>
    <t>Zero Dosage</t>
  </si>
  <si>
    <t>NV</t>
  </si>
  <si>
    <t>Prestige Cuvée</t>
  </si>
  <si>
    <t>Ultra Brut</t>
  </si>
  <si>
    <t>Special Edition</t>
  </si>
  <si>
    <t>Brut</t>
  </si>
  <si>
    <t>Extra Dry</t>
  </si>
  <si>
    <t>Sec</t>
  </si>
  <si>
    <t>Demi Sec</t>
  </si>
  <si>
    <t>Doux</t>
  </si>
  <si>
    <t>Cava</t>
  </si>
  <si>
    <t>Brut Nature</t>
  </si>
  <si>
    <t>Reserva</t>
  </si>
  <si>
    <t>Gran Reserva</t>
  </si>
  <si>
    <t>Extra Brut</t>
  </si>
  <si>
    <t>Prosecco</t>
  </si>
  <si>
    <t>Prosecco DOC</t>
  </si>
  <si>
    <t>Asolo Prosecco DOCG</t>
  </si>
  <si>
    <t>Valdobbiadene Superiore di Cartizze DOCG</t>
  </si>
  <si>
    <t>Other</t>
  </si>
  <si>
    <t>Bottle Fermented Sparkling Wines (red, white, rosé)</t>
  </si>
  <si>
    <t>Tank Fermented Sparkling Wines (red, white, rosé)</t>
  </si>
  <si>
    <t>Lightly Sparkling / Pale</t>
  </si>
  <si>
    <t>Madeira</t>
  </si>
  <si>
    <t>Sercial &amp; Other Dry Styles</t>
  </si>
  <si>
    <t>Verdelho &amp; Other Medium Dry Styles</t>
  </si>
  <si>
    <t>Bual &amp; Other Medium Sweet Styles</t>
  </si>
  <si>
    <t>Port</t>
  </si>
  <si>
    <t>White</t>
  </si>
  <si>
    <t>Ruby</t>
  </si>
  <si>
    <t>Tawny</t>
  </si>
  <si>
    <t>Reserve</t>
  </si>
  <si>
    <t>Crusted</t>
  </si>
  <si>
    <t>Single Quinta Vintage</t>
  </si>
  <si>
    <t>Colheita</t>
  </si>
  <si>
    <t>Sherry</t>
  </si>
  <si>
    <t>Fino</t>
  </si>
  <si>
    <t>Manzanilla</t>
  </si>
  <si>
    <t>Manzanilla Pasada</t>
  </si>
  <si>
    <t>Medium Sherry</t>
  </si>
  <si>
    <t>Palo Cortado</t>
  </si>
  <si>
    <t>Cream</t>
  </si>
  <si>
    <t>Pale Cream</t>
  </si>
  <si>
    <t>Golden</t>
  </si>
  <si>
    <t>Red</t>
  </si>
  <si>
    <t>Worldwide Fortified Wine / Vin De Liqueur</t>
  </si>
  <si>
    <t>Rice Wine</t>
  </si>
  <si>
    <t>Honjozo</t>
  </si>
  <si>
    <t>Junmai Ginjo</t>
  </si>
  <si>
    <t>Nigori</t>
  </si>
  <si>
    <t>Nama</t>
  </si>
  <si>
    <t>Genshu</t>
  </si>
  <si>
    <t>Yamahai and Kimoto</t>
  </si>
  <si>
    <t>Absinthe</t>
  </si>
  <si>
    <t>Blanche</t>
  </si>
  <si>
    <t>Verte</t>
  </si>
  <si>
    <t>Bohemian &amp; Other Styles</t>
  </si>
  <si>
    <t>Armagnac</t>
  </si>
  <si>
    <t>Bas Armagnac</t>
  </si>
  <si>
    <t>VS</t>
  </si>
  <si>
    <t>Ténarèze</t>
  </si>
  <si>
    <t>Haut-Armagnac</t>
  </si>
  <si>
    <t>VSOP</t>
  </si>
  <si>
    <t>Aquavit</t>
  </si>
  <si>
    <t>Clear</t>
  </si>
  <si>
    <t>Bitters</t>
  </si>
  <si>
    <t>Digestive</t>
  </si>
  <si>
    <t>Calvados</t>
  </si>
  <si>
    <t>Fine</t>
  </si>
  <si>
    <t>Domfrontais</t>
  </si>
  <si>
    <t>VS/Reserve</t>
  </si>
  <si>
    <t>Pays d'Auge</t>
  </si>
  <si>
    <t>XO</t>
  </si>
  <si>
    <t>Cognac</t>
  </si>
  <si>
    <t>Acholado</t>
  </si>
  <si>
    <t>Grande Champagne</t>
  </si>
  <si>
    <t>Petite Champagne</t>
  </si>
  <si>
    <t>Fine Champagne</t>
  </si>
  <si>
    <t>Blended</t>
  </si>
  <si>
    <t>No Age Statement</t>
  </si>
  <si>
    <t>Wild Fruits</t>
  </si>
  <si>
    <t>Roots</t>
  </si>
  <si>
    <t>Grape Brandy</t>
  </si>
  <si>
    <t>Brandy de Jerez</t>
  </si>
  <si>
    <t>Grappa</t>
  </si>
  <si>
    <t>Gin</t>
  </si>
  <si>
    <t>London Dry Gin</t>
  </si>
  <si>
    <t>Flavoured</t>
  </si>
  <si>
    <t>Old Tom</t>
  </si>
  <si>
    <t>Sloe Gin</t>
  </si>
  <si>
    <t>Liqueurs</t>
  </si>
  <si>
    <t>Aniseed</t>
  </si>
  <si>
    <t>Chocolate</t>
  </si>
  <si>
    <t>Citrus Fruit</t>
  </si>
  <si>
    <t>Coconut</t>
  </si>
  <si>
    <t>Coffee</t>
  </si>
  <si>
    <t>Egg</t>
  </si>
  <si>
    <t>Herb</t>
  </si>
  <si>
    <t>Spice</t>
  </si>
  <si>
    <t>Nut</t>
  </si>
  <si>
    <t>Floral</t>
  </si>
  <si>
    <t>Honey</t>
  </si>
  <si>
    <t>Pisco</t>
  </si>
  <si>
    <t>Chilean</t>
  </si>
  <si>
    <t>Peruvian</t>
  </si>
  <si>
    <t>Aromatic</t>
  </si>
  <si>
    <t>Pure</t>
  </si>
  <si>
    <t>Mosto Verde</t>
  </si>
  <si>
    <t>Rum</t>
  </si>
  <si>
    <t>Pot Still</t>
  </si>
  <si>
    <t>Unaged</t>
  </si>
  <si>
    <t>Up to 5 YO (Declared)</t>
  </si>
  <si>
    <t>11-15 YO (Declared)</t>
  </si>
  <si>
    <t>Over 15 YO (Declared)</t>
  </si>
  <si>
    <t>Solera Aged</t>
  </si>
  <si>
    <t>Column Still</t>
  </si>
  <si>
    <t>6-10 YO (Declared)</t>
  </si>
  <si>
    <t>Sweet Potato</t>
  </si>
  <si>
    <t>100% Agave</t>
  </si>
  <si>
    <t>Vodka</t>
  </si>
  <si>
    <t>Artisan</t>
  </si>
  <si>
    <t>Rye</t>
  </si>
  <si>
    <t>Potato</t>
  </si>
  <si>
    <t>Grape</t>
  </si>
  <si>
    <t>Whiskey - USA</t>
  </si>
  <si>
    <t>Bourbon</t>
  </si>
  <si>
    <t>Single Malt</t>
  </si>
  <si>
    <t>Whiskey - Irish</t>
  </si>
  <si>
    <t>Deluxe Blended</t>
  </si>
  <si>
    <t>Grain</t>
  </si>
  <si>
    <t>Cask Finish</t>
  </si>
  <si>
    <t>Cask Strength</t>
  </si>
  <si>
    <t>Single Pot Still</t>
  </si>
  <si>
    <t>Whisky - Scotch</t>
  </si>
  <si>
    <t>Single Grain</t>
  </si>
  <si>
    <t>Asian Spirits</t>
  </si>
  <si>
    <t>Baijiu</t>
  </si>
  <si>
    <t>Miscellaneous Spirits</t>
  </si>
  <si>
    <t>Cachaca</t>
  </si>
  <si>
    <t>Flavoured Spirits</t>
  </si>
  <si>
    <t>Fruit Cup</t>
  </si>
  <si>
    <t>Grain Spirits</t>
  </si>
  <si>
    <t>Grand Total</t>
  </si>
  <si>
    <t>e.g.</t>
  </si>
  <si>
    <t>(blank)</t>
  </si>
  <si>
    <t>Absinthe Total</t>
  </si>
  <si>
    <t>Aquavit Total</t>
  </si>
  <si>
    <t>Armagnac Total</t>
  </si>
  <si>
    <t>Asian Spirits Total</t>
  </si>
  <si>
    <t>Bitters Total</t>
  </si>
  <si>
    <t>Bottle Fermented Sparkling Wines (red, white, rosé) Total</t>
  </si>
  <si>
    <t>Calvados Total</t>
  </si>
  <si>
    <t>Cava Total</t>
  </si>
  <si>
    <t>Cognac Total</t>
  </si>
  <si>
    <t>Gin Total</t>
  </si>
  <si>
    <t>Grain Spirits Total</t>
  </si>
  <si>
    <t>Grape Brandy Total</t>
  </si>
  <si>
    <t>Lightly Sparkling / Pale Total</t>
  </si>
  <si>
    <t>Liqueurs Total</t>
  </si>
  <si>
    <t>Madeira Total</t>
  </si>
  <si>
    <t>Miscellaneous Spirits Total</t>
  </si>
  <si>
    <t>Pisco Total</t>
  </si>
  <si>
    <t>Port Total</t>
  </si>
  <si>
    <t>Prosecco Total</t>
  </si>
  <si>
    <t>Rum Total</t>
  </si>
  <si>
    <t>Sherry Total</t>
  </si>
  <si>
    <t>Tank Fermented Sparkling Wines (red, white, rosé) Total</t>
  </si>
  <si>
    <t>Vodka Total</t>
  </si>
  <si>
    <t>Whiskey - Irish Total</t>
  </si>
  <si>
    <t>Whiskey - USA Total</t>
  </si>
  <si>
    <t>Whisky - Scotch Total</t>
  </si>
  <si>
    <t>Worldwide Fortified Wine / Vin De Liqueur Total</t>
  </si>
  <si>
    <t>(blank) Total</t>
  </si>
  <si>
    <t>Rice Wine Total</t>
  </si>
  <si>
    <t>Count of category</t>
  </si>
  <si>
    <t>Total</t>
  </si>
  <si>
    <t>Count of type</t>
  </si>
  <si>
    <t>Sub-sub Category</t>
  </si>
  <si>
    <t>Sub-sub-sub Category</t>
  </si>
  <si>
    <t>search key</t>
  </si>
  <si>
    <t>Other Category</t>
  </si>
  <si>
    <t>Australia</t>
  </si>
  <si>
    <t>Barossa Valley</t>
  </si>
  <si>
    <t>Rosé</t>
  </si>
  <si>
    <t>Shiraz</t>
  </si>
  <si>
    <t>Petit Verdot</t>
  </si>
  <si>
    <t>Yes</t>
  </si>
  <si>
    <t>E100</t>
  </si>
  <si>
    <t>Hong Kong Wine Store</t>
  </si>
  <si>
    <t>Organic Australia</t>
  </si>
  <si>
    <t>Scotland</t>
  </si>
  <si>
    <t>Highland</t>
  </si>
  <si>
    <t>Age (years)</t>
  </si>
  <si>
    <t>Amontillado</t>
  </si>
  <si>
    <t>Oloroso</t>
  </si>
  <si>
    <t>Distilled Non-Alcoholic Spirits</t>
  </si>
  <si>
    <t>Distilled Non-Alcoholic Spirits Total</t>
  </si>
  <si>
    <t>Sauce Aroma (jiàngxiãng)</t>
  </si>
  <si>
    <t>Strong Aroma (nóngxiãng)</t>
  </si>
  <si>
    <t>Light Aroma (qingxiãng)</t>
  </si>
  <si>
    <t>Rice Aroma (mîxiãng)</t>
  </si>
  <si>
    <t>Phoenix Aroma (fèngxiãng)</t>
  </si>
  <si>
    <t>Sesame Aroma (zhimaxiãng)</t>
  </si>
  <si>
    <t>Extra-Strong Aroma (fùyùxiãng)</t>
  </si>
  <si>
    <t>Laobaigan Aroma (laobáigãnxiãng)</t>
  </si>
  <si>
    <t>Shochu/Soju</t>
  </si>
  <si>
    <t>Imo - Sweet Potato</t>
  </si>
  <si>
    <t>Koji - Imo - Sweet Potato</t>
  </si>
  <si>
    <t>Koji - Kome - Rice</t>
  </si>
  <si>
    <t>Koji - Mugi - Barley</t>
  </si>
  <si>
    <t>Kome - Rice</t>
  </si>
  <si>
    <t>Koji - Soba - Rye</t>
  </si>
  <si>
    <t>Mugi - Barley</t>
  </si>
  <si>
    <t>Soba - Rye</t>
  </si>
  <si>
    <t>Kokuto - Brown Sugar</t>
  </si>
  <si>
    <t>Awamori</t>
  </si>
  <si>
    <t>Shochu/Soju Total</t>
  </si>
  <si>
    <t>Pale Lager</t>
  </si>
  <si>
    <t>Wheat</t>
  </si>
  <si>
    <t>Pale Ale</t>
  </si>
  <si>
    <t>IPA</t>
  </si>
  <si>
    <t>Porter/Stout</t>
  </si>
  <si>
    <t>Sour</t>
  </si>
  <si>
    <t>Specialty</t>
  </si>
  <si>
    <t>IPA Total</t>
  </si>
  <si>
    <t>Pale Ale Total</t>
  </si>
  <si>
    <t>Pale Lager Total</t>
  </si>
  <si>
    <t>Porter/Stout Total</t>
  </si>
  <si>
    <t>Sour Total</t>
  </si>
  <si>
    <t>Specialty Total</t>
  </si>
  <si>
    <t>Wheat Total</t>
  </si>
  <si>
    <t>9/F., Aberdeen Industrial Building</t>
  </si>
  <si>
    <t>236 Aberdeen Main Road</t>
  </si>
  <si>
    <t>Aberdeen, HONG KONG</t>
  </si>
  <si>
    <t>Tel: +852 2515 0178</t>
  </si>
  <si>
    <t>Account Name:Hong Kong International Wine &amp; Spirit Competition Limited</t>
  </si>
  <si>
    <t>Bank Name:Barclays Bank PLC</t>
  </si>
  <si>
    <t>Bank Address:1 Churchill Place, London, United Kingdom, E14 5HP</t>
  </si>
  <si>
    <t>Deadlines</t>
  </si>
  <si>
    <t>Contact: David Li</t>
  </si>
  <si>
    <t>Be reminded:</t>
  </si>
  <si>
    <t xml:space="preserve"> - settle duties for spirits (30% a.b.v.)</t>
  </si>
  <si>
    <t xml:space="preserve"> - samples required</t>
  </si>
  <si>
    <t xml:space="preserve"> - label boxes with cover (template)</t>
  </si>
  <si>
    <t>38a</t>
  </si>
  <si>
    <t>38b</t>
  </si>
  <si>
    <t>38c</t>
  </si>
  <si>
    <t>38d</t>
  </si>
  <si>
    <t>Braggot</t>
  </si>
  <si>
    <t>Great Mead</t>
  </si>
  <si>
    <t>Melomel</t>
  </si>
  <si>
    <t>Hydromel</t>
  </si>
  <si>
    <t>Sparkling Mead</t>
  </si>
  <si>
    <t>38e</t>
  </si>
  <si>
    <t>Only applicable for products from Australia</t>
  </si>
  <si>
    <t>801a</t>
  </si>
  <si>
    <t>800a</t>
  </si>
  <si>
    <t>809f</t>
  </si>
  <si>
    <t>English IPA (12C)</t>
  </si>
  <si>
    <t>IPA (21)</t>
  </si>
  <si>
    <t>Double IPA (22A)</t>
  </si>
  <si>
    <t>Cream Ale (1C)</t>
  </si>
  <si>
    <t>Kölsch (5B)</t>
  </si>
  <si>
    <t>British Bitter (11)</t>
  </si>
  <si>
    <t>British Golden Ale (12A)</t>
  </si>
  <si>
    <t>Australian Sparkling Ale (12B)</t>
  </si>
  <si>
    <t>Pale American Ale (18)</t>
  </si>
  <si>
    <t>California Common (19B)</t>
  </si>
  <si>
    <t>Belgian Pale Ale (24B)</t>
  </si>
  <si>
    <t>Bière de Garde (24C)</t>
  </si>
  <si>
    <t>Strong Belgian Ale (25)</t>
  </si>
  <si>
    <t>Historical Beer: Kentucky Common (27(ii))</t>
  </si>
  <si>
    <t>American Light Lager (1A)</t>
  </si>
  <si>
    <t>American Lager (1B)</t>
  </si>
  <si>
    <t>International Pale Lager (2A)</t>
  </si>
  <si>
    <t>Czech Pale Lager (3A)</t>
  </si>
  <si>
    <t>Czech Premium Pale Lager (3B)</t>
  </si>
  <si>
    <t>Pale Malty European Lager (4)</t>
  </si>
  <si>
    <t>German Leichtbier (5A)</t>
  </si>
  <si>
    <t>German Helles Exportbier (5C)</t>
  </si>
  <si>
    <t>German Pils (5D)</t>
  </si>
  <si>
    <t>Märzen (6A)</t>
  </si>
  <si>
    <t>Vienna Lager (7A)</t>
  </si>
  <si>
    <t>Kellerbier (7C)</t>
  </si>
  <si>
    <t>Historical Beer: Pre-Prohibition Lager (27(vi))</t>
  </si>
  <si>
    <t>Baltic Porter (9C)</t>
  </si>
  <si>
    <t>English Porter (13C)</t>
  </si>
  <si>
    <t>Irish Stout (15B)</t>
  </si>
  <si>
    <t>Irish Extra Stout (15C)</t>
  </si>
  <si>
    <t>Dark British Beer (16)</t>
  </si>
  <si>
    <t>American Porter (20A)</t>
  </si>
  <si>
    <t>American Stout (20B)</t>
  </si>
  <si>
    <t>Imperial Stout (20C)</t>
  </si>
  <si>
    <t>Historical Beer: Pre-Prohibition Porter (27(vii))</t>
  </si>
  <si>
    <t>European Sour Ale (23)</t>
  </si>
  <si>
    <t>Historical Beer: Gose (27(i))</t>
  </si>
  <si>
    <t>Historical Beer: Lichtenhainer (27(iii))</t>
  </si>
  <si>
    <t>American Wild Ale (28)</t>
  </si>
  <si>
    <t>International Amber Lager (2B)</t>
  </si>
  <si>
    <t>International Dark Lager (2C)</t>
  </si>
  <si>
    <t>Czech Amber Lager (3C)</t>
  </si>
  <si>
    <t>Czech Dark Lager (3D)</t>
  </si>
  <si>
    <t>Rauchbier (6B)</t>
  </si>
  <si>
    <t>Dunkles Bock (6C)</t>
  </si>
  <si>
    <t>Altbier (7B)</t>
  </si>
  <si>
    <t>Kellerbier: Pale Kellerbier (7C(i))</t>
  </si>
  <si>
    <t>Kellerbier: Amber Kellerbier (7C(ii))</t>
  </si>
  <si>
    <t>Dark European Lager (8)</t>
  </si>
  <si>
    <t>Doppelbock (9A)</t>
  </si>
  <si>
    <t>Eisbock (9B)</t>
  </si>
  <si>
    <t>Dark Mild (13A)</t>
  </si>
  <si>
    <t>British Brown Ale (13B)</t>
  </si>
  <si>
    <t>Scottish Ale (14)</t>
  </si>
  <si>
    <t>Irish Red Ale (15A)</t>
  </si>
  <si>
    <t>Strong British Ale (17)</t>
  </si>
  <si>
    <t>American Amber Ale (19A)</t>
  </si>
  <si>
    <t>American Brown Ale (19C)</t>
  </si>
  <si>
    <t>American Strong Ale (22B)</t>
  </si>
  <si>
    <t>American Barleywine (22C)</t>
  </si>
  <si>
    <t>Wheatwine (22D)</t>
  </si>
  <si>
    <t>Belgian Dubbel (26B)</t>
  </si>
  <si>
    <t>Belgian Tripel (26C)</t>
  </si>
  <si>
    <t>Belgian Dark Strong Ale (26D)</t>
  </si>
  <si>
    <t>Historical Beer: London Brown Ale (27(iv))</t>
  </si>
  <si>
    <t>Historical Beer: Piwo Grodziskie (27(v))</t>
  </si>
  <si>
    <t>Historical Beer: Roggenbier (27(viii))</t>
  </si>
  <si>
    <t>Historical Beer: Sahti (27(ix))</t>
  </si>
  <si>
    <t>Specialty Beer (27(x))</t>
  </si>
  <si>
    <t>Fruit Beer (29)</t>
  </si>
  <si>
    <t>Spice, Herb, or Vegetable Beer (30A)</t>
  </si>
  <si>
    <t>Autumn Seasonal Beer (30B)</t>
  </si>
  <si>
    <t>Winter Seasonal Beer (30C)</t>
  </si>
  <si>
    <t>Alternative Grain Beer (31A)</t>
  </si>
  <si>
    <t>Alternative Sugar Beer (31B)</t>
  </si>
  <si>
    <t>Classic Style Smoked Beer (32A)</t>
  </si>
  <si>
    <t>Specialty Smoked Beer (32B)</t>
  </si>
  <si>
    <t>Wood-Aged Beer (33A)</t>
  </si>
  <si>
    <t>Specialty Wood-Aged Beer (33B)</t>
  </si>
  <si>
    <t>Mixed-Style Beer (34B)</t>
  </si>
  <si>
    <t>Experimental Beer (34C)</t>
  </si>
  <si>
    <t>German Wheat Beer (10)</t>
  </si>
  <si>
    <t>Witbier (24A)</t>
  </si>
  <si>
    <t>American Wheat Beer (1D)</t>
  </si>
  <si>
    <t>American IPA (21A)</t>
  </si>
  <si>
    <t>Specialty IPA (21B)</t>
  </si>
  <si>
    <t>Specialty IPA: Belgian IPA (21B(i))</t>
  </si>
  <si>
    <t>Specialty IPA: Black IPA (21B(ii))</t>
  </si>
  <si>
    <t>Specialty IPA: Brown IPA (21B(iii))</t>
  </si>
  <si>
    <t>Specialty IPA: Red IPA (21B(iv))</t>
  </si>
  <si>
    <t>Specialty IPA: Rye IPA (21B(v))</t>
  </si>
  <si>
    <t>Specialty IPA: White IPA (21B(vi))</t>
  </si>
  <si>
    <t>Ordinary Bitter (11A)</t>
  </si>
  <si>
    <t>Best Bitter (11B)</t>
  </si>
  <si>
    <t>Strong Bitter (11C)</t>
  </si>
  <si>
    <t>Blonde Ale (18A)</t>
  </si>
  <si>
    <t>American Pale Ale (18B)</t>
  </si>
  <si>
    <t>Belgian Blond Ale (25A)</t>
  </si>
  <si>
    <t>Saison (25B)</t>
  </si>
  <si>
    <t>Belgian Golden Strong Ale (25C)</t>
  </si>
  <si>
    <t>Munich Helles (4A)</t>
  </si>
  <si>
    <t>Festbier (4B)</t>
  </si>
  <si>
    <t>Helles Bock (4C)</t>
  </si>
  <si>
    <t>Sweet Stout (16A)</t>
  </si>
  <si>
    <t>Oatmeal Stout (16B)</t>
  </si>
  <si>
    <t>Tropical Stout (16C)</t>
  </si>
  <si>
    <t>Foreign Extra Stout (16D)</t>
  </si>
  <si>
    <t>Berliner Weisse (23A)</t>
  </si>
  <si>
    <t>Flanders Red Ale (23B)</t>
  </si>
  <si>
    <t>Oud Bruin (23C)</t>
  </si>
  <si>
    <t>Lambic (23D)</t>
  </si>
  <si>
    <t>Gueuze (23E)</t>
  </si>
  <si>
    <t>Fruit Lambic (23F)</t>
  </si>
  <si>
    <t>Brett Beer (28A)</t>
  </si>
  <si>
    <t>Mixed-Fermentation Sour Beer (28B)</t>
  </si>
  <si>
    <t>Wild Specialty Beer (28C)</t>
  </si>
  <si>
    <t>Munich Dunkel (8A)</t>
  </si>
  <si>
    <t>Schwarzbier (8B)</t>
  </si>
  <si>
    <t>Scottish Light (14A)</t>
  </si>
  <si>
    <t>Scottish Heavy (14B)</t>
  </si>
  <si>
    <t>Scottish Export (14C)</t>
  </si>
  <si>
    <t>British Strong Ale (17A)</t>
  </si>
  <si>
    <t>Old Ale (17B)</t>
  </si>
  <si>
    <t>Wee Heavy (17C)</t>
  </si>
  <si>
    <t>English Barleywine (17D)</t>
  </si>
  <si>
    <t>Fruit Beer (29A)</t>
  </si>
  <si>
    <t>Fruit and Spice Beer (29B)</t>
  </si>
  <si>
    <t>Specialty Fruit Beer (29C)</t>
  </si>
  <si>
    <t>Weissbier (10A)</t>
  </si>
  <si>
    <t>Dunkles Weissbier (10B)</t>
  </si>
  <si>
    <t>Weizenbock (10C)</t>
  </si>
  <si>
    <t>Not available</t>
  </si>
  <si>
    <t>Not Available</t>
  </si>
  <si>
    <t>Sparkling Mead Total</t>
  </si>
  <si>
    <t>801a-22A</t>
  </si>
  <si>
    <t>801a-12C</t>
  </si>
  <si>
    <t>801a-21A</t>
  </si>
  <si>
    <t>Hazy IPA (21C)</t>
  </si>
  <si>
    <t>801a-21C</t>
  </si>
  <si>
    <t>801a-21B</t>
  </si>
  <si>
    <t>801a-21B(i)</t>
  </si>
  <si>
    <t>801a-21B(ii)</t>
  </si>
  <si>
    <t>801a-21B(iii)</t>
  </si>
  <si>
    <t>Specialty IPA: Brut IPA (21B(vii))</t>
  </si>
  <si>
    <t>801a-21B(vii)</t>
  </si>
  <si>
    <t>801a-21B(iv)</t>
  </si>
  <si>
    <t>801a-21B(v)</t>
  </si>
  <si>
    <t>801a-21B(vi)</t>
  </si>
  <si>
    <t>801a-21</t>
  </si>
  <si>
    <t>800a-12B</t>
  </si>
  <si>
    <t>800a-24B</t>
  </si>
  <si>
    <t>Belgian Single (26A)</t>
  </si>
  <si>
    <t>800a-26A</t>
  </si>
  <si>
    <t>800a-24C</t>
  </si>
  <si>
    <t>800a-11B</t>
  </si>
  <si>
    <t>800a-11A</t>
  </si>
  <si>
    <t>800a-11C</t>
  </si>
  <si>
    <t>800a-11</t>
  </si>
  <si>
    <t>800a-12A</t>
  </si>
  <si>
    <t>800a-19B</t>
  </si>
  <si>
    <t>800a-1C</t>
  </si>
  <si>
    <t>800a-27(ii)</t>
  </si>
  <si>
    <t>800a-5B</t>
  </si>
  <si>
    <t>800a-18B</t>
  </si>
  <si>
    <t>800a-18A</t>
  </si>
  <si>
    <t>800a-18</t>
  </si>
  <si>
    <t>800a-25A</t>
  </si>
  <si>
    <t>800a-25C</t>
  </si>
  <si>
    <t>800a-25B</t>
  </si>
  <si>
    <t>800a-25</t>
  </si>
  <si>
    <t>857-1B</t>
  </si>
  <si>
    <t>857-1A</t>
  </si>
  <si>
    <t>857-3A</t>
  </si>
  <si>
    <t>857-3B</t>
  </si>
  <si>
    <t>857-5C</t>
  </si>
  <si>
    <t>857-5A</t>
  </si>
  <si>
    <t>857-5D</t>
  </si>
  <si>
    <t>857-27(vi)</t>
  </si>
  <si>
    <t>857-2A</t>
  </si>
  <si>
    <t>857-7C</t>
  </si>
  <si>
    <t>857-6A</t>
  </si>
  <si>
    <t>857-4B</t>
  </si>
  <si>
    <t>857-4C</t>
  </si>
  <si>
    <t>857-4A</t>
  </si>
  <si>
    <t>857-4</t>
  </si>
  <si>
    <t>857-7A</t>
  </si>
  <si>
    <t>871-20A</t>
  </si>
  <si>
    <t>871-20B</t>
  </si>
  <si>
    <t>871-9C</t>
  </si>
  <si>
    <t>871-16D</t>
  </si>
  <si>
    <t>871-16B</t>
  </si>
  <si>
    <t>871-16A</t>
  </si>
  <si>
    <t>871-16C</t>
  </si>
  <si>
    <t>871-16</t>
  </si>
  <si>
    <t>871-13C</t>
  </si>
  <si>
    <t>871-27(vii)</t>
  </si>
  <si>
    <t>871-20C</t>
  </si>
  <si>
    <t>871-15C</t>
  </si>
  <si>
    <t>871-15B</t>
  </si>
  <si>
    <t>872-28A</t>
  </si>
  <si>
    <t>872-28B</t>
  </si>
  <si>
    <t>872-28C</t>
  </si>
  <si>
    <t>Wild Specialty Beer (28D)</t>
  </si>
  <si>
    <t>872-28D</t>
  </si>
  <si>
    <t>872-28</t>
  </si>
  <si>
    <t>872-23A</t>
  </si>
  <si>
    <t>872-23B</t>
  </si>
  <si>
    <t>872-23F</t>
  </si>
  <si>
    <t>Gose (23G)</t>
  </si>
  <si>
    <t>872-23G</t>
  </si>
  <si>
    <t>872-23E</t>
  </si>
  <si>
    <t>872-23D</t>
  </si>
  <si>
    <t>872-23C</t>
  </si>
  <si>
    <t>872-23</t>
  </si>
  <si>
    <t>872-27(i)</t>
  </si>
  <si>
    <t>872-27(iii)</t>
  </si>
  <si>
    <t>873-7B</t>
  </si>
  <si>
    <t>Alternative Fermentables Beer (31)</t>
  </si>
  <si>
    <t>873-31A</t>
  </si>
  <si>
    <t>873-31B</t>
  </si>
  <si>
    <t>Amber and Brown American Beer (19)</t>
  </si>
  <si>
    <t>873-19A</t>
  </si>
  <si>
    <t>873-19C</t>
  </si>
  <si>
    <t>Brown British Beer (13)</t>
  </si>
  <si>
    <t>873-13B</t>
  </si>
  <si>
    <t>873-13A</t>
  </si>
  <si>
    <t>Czech Lager (3)</t>
  </si>
  <si>
    <t>873-3C</t>
  </si>
  <si>
    <t>873-3D</t>
  </si>
  <si>
    <t>873-8A</t>
  </si>
  <si>
    <t>873-8B</t>
  </si>
  <si>
    <t>873-8</t>
  </si>
  <si>
    <t>873-6C</t>
  </si>
  <si>
    <t>873-29B</t>
  </si>
  <si>
    <t>873-29A</t>
  </si>
  <si>
    <t>Grape Ale</t>
  </si>
  <si>
    <t>873-29D</t>
  </si>
  <si>
    <t>873-29C</t>
  </si>
  <si>
    <t>873-29</t>
  </si>
  <si>
    <t>Historical Beer (27)</t>
  </si>
  <si>
    <t>Historical Beer: Kellerbier (27(i))</t>
  </si>
  <si>
    <t>873-27(i)</t>
  </si>
  <si>
    <t>873-27(iv)</t>
  </si>
  <si>
    <t>873-27(v)</t>
  </si>
  <si>
    <t>873-27(viii)</t>
  </si>
  <si>
    <t>873-27(ix)</t>
  </si>
  <si>
    <t>International Lager (2)</t>
  </si>
  <si>
    <t>873-2B</t>
  </si>
  <si>
    <t>873-2C</t>
  </si>
  <si>
    <t>873-15A</t>
  </si>
  <si>
    <t>873-7C(ii)</t>
  </si>
  <si>
    <t>873-7C(i)</t>
  </si>
  <si>
    <t>Monastic Ale (26)</t>
  </si>
  <si>
    <t>873-26D</t>
  </si>
  <si>
    <t>873-26B</t>
  </si>
  <si>
    <t>873-26C</t>
  </si>
  <si>
    <t>873-6B</t>
  </si>
  <si>
    <t>873-14C</t>
  </si>
  <si>
    <t>873-14B</t>
  </si>
  <si>
    <t>873-14A</t>
  </si>
  <si>
    <t>873-14</t>
  </si>
  <si>
    <t>Smoked Beer (32)</t>
  </si>
  <si>
    <t>873-32A</t>
  </si>
  <si>
    <t>873-32B</t>
  </si>
  <si>
    <t>873-27(x)</t>
  </si>
  <si>
    <t>Specialty Beer (34)</t>
  </si>
  <si>
    <t>Commercial Specialty Beer (34A)</t>
  </si>
  <si>
    <t>873-34A</t>
  </si>
  <si>
    <t>873-34C</t>
  </si>
  <si>
    <t>873-34B</t>
  </si>
  <si>
    <t>Spiced Beer (30)</t>
  </si>
  <si>
    <t>873-30B</t>
  </si>
  <si>
    <t>Specialty Spiced Beer</t>
  </si>
  <si>
    <t>873-30D</t>
  </si>
  <si>
    <t>873-30A</t>
  </si>
  <si>
    <t>873-30C</t>
  </si>
  <si>
    <t>Strong American Ale (22)</t>
  </si>
  <si>
    <t>873-22C</t>
  </si>
  <si>
    <t>873-22B</t>
  </si>
  <si>
    <t>873-22D</t>
  </si>
  <si>
    <t>873-17A</t>
  </si>
  <si>
    <t>873-17D</t>
  </si>
  <si>
    <t>873-17B</t>
  </si>
  <si>
    <t>873-17C</t>
  </si>
  <si>
    <t>873-17</t>
  </si>
  <si>
    <t>Strong European Beer (9)</t>
  </si>
  <si>
    <t>873-9A</t>
  </si>
  <si>
    <t>873-9B</t>
  </si>
  <si>
    <t>Wood Beer (33)</t>
  </si>
  <si>
    <t>873-33B</t>
  </si>
  <si>
    <t>873-33A</t>
  </si>
  <si>
    <t>809f-1D</t>
  </si>
  <si>
    <t>809f-10B</t>
  </si>
  <si>
    <t>809f-10A</t>
  </si>
  <si>
    <t>809f-10C</t>
  </si>
  <si>
    <t>809f-10</t>
  </si>
  <si>
    <t>809f-24A</t>
  </si>
  <si>
    <t>Flavoured Wines</t>
  </si>
  <si>
    <t>01f(ii)</t>
  </si>
  <si>
    <t>01f(i)</t>
  </si>
  <si>
    <t>01f(iii)</t>
  </si>
  <si>
    <t>08c</t>
  </si>
  <si>
    <t>Malmsey &amp; Other Sweet</t>
  </si>
  <si>
    <t>08d</t>
  </si>
  <si>
    <t>08a</t>
  </si>
  <si>
    <t>08b</t>
  </si>
  <si>
    <t>10 Year Tawny</t>
  </si>
  <si>
    <t>09k(i)</t>
  </si>
  <si>
    <t>20 Year Tawny</t>
  </si>
  <si>
    <t>09k(ii)</t>
  </si>
  <si>
    <t>30 Year Tawny</t>
  </si>
  <si>
    <t>09k(iii)</t>
  </si>
  <si>
    <t>40 Year Tawny</t>
  </si>
  <si>
    <t>09k(iv)</t>
  </si>
  <si>
    <t>09j</t>
  </si>
  <si>
    <t>09f</t>
  </si>
  <si>
    <t>Late Bottled Vintage</t>
  </si>
  <si>
    <t>09g</t>
  </si>
  <si>
    <t>Pink</t>
  </si>
  <si>
    <t>09i</t>
  </si>
  <si>
    <t>09e</t>
  </si>
  <si>
    <t>09b</t>
  </si>
  <si>
    <t>09h</t>
  </si>
  <si>
    <t>09c</t>
  </si>
  <si>
    <t>09k</t>
  </si>
  <si>
    <t>09a</t>
  </si>
  <si>
    <t>10d</t>
  </si>
  <si>
    <t>10h</t>
  </si>
  <si>
    <t>10a</t>
  </si>
  <si>
    <t>Fino En Rama</t>
  </si>
  <si>
    <t>10k</t>
  </si>
  <si>
    <t>10b</t>
  </si>
  <si>
    <t>Manzanilla En Rama</t>
  </si>
  <si>
    <t>10l</t>
  </si>
  <si>
    <t>10c</t>
  </si>
  <si>
    <t>10e</t>
  </si>
  <si>
    <t>Moscatel</t>
  </si>
  <si>
    <t>10m</t>
  </si>
  <si>
    <t>10g</t>
  </si>
  <si>
    <t>Oloroso Dulce</t>
  </si>
  <si>
    <t>10n</t>
  </si>
  <si>
    <t>10i</t>
  </si>
  <si>
    <t>10f</t>
  </si>
  <si>
    <t>Pedro Ximénez</t>
  </si>
  <si>
    <t>10j</t>
  </si>
  <si>
    <t>Bottle Aged</t>
  </si>
  <si>
    <t>12a(ii)</t>
  </si>
  <si>
    <t>Wood Aged</t>
  </si>
  <si>
    <t>12a(i)</t>
  </si>
  <si>
    <t>12b(ii)</t>
  </si>
  <si>
    <t>12b(i)</t>
  </si>
  <si>
    <t>Mead</t>
  </si>
  <si>
    <t>Show Mead</t>
  </si>
  <si>
    <t>38f</t>
  </si>
  <si>
    <t>13m</t>
  </si>
  <si>
    <t>Sake</t>
  </si>
  <si>
    <t>Daiginjo</t>
  </si>
  <si>
    <t>13g</t>
  </si>
  <si>
    <t>Futsu-shu</t>
  </si>
  <si>
    <t>13a</t>
  </si>
  <si>
    <t>13k</t>
  </si>
  <si>
    <t>Ginjo</t>
  </si>
  <si>
    <t>13e</t>
  </si>
  <si>
    <t>13b</t>
  </si>
  <si>
    <t>Junmai</t>
  </si>
  <si>
    <t>13c</t>
  </si>
  <si>
    <t>Junmai Daiginjo</t>
  </si>
  <si>
    <t>13f</t>
  </si>
  <si>
    <t>13d</t>
  </si>
  <si>
    <t>13j</t>
  </si>
  <si>
    <t>13h</t>
  </si>
  <si>
    <t>13l</t>
  </si>
  <si>
    <t>05a</t>
  </si>
  <si>
    <t>05b</t>
  </si>
  <si>
    <t>05c</t>
  </si>
  <si>
    <t>Cava de Paraje Calificado</t>
  </si>
  <si>
    <t>03c(iv)</t>
  </si>
  <si>
    <t>03c(iii)</t>
  </si>
  <si>
    <t>03c(ii)</t>
  </si>
  <si>
    <t>03c(i)</t>
  </si>
  <si>
    <t>03a(iv)</t>
  </si>
  <si>
    <t>03a(iii)</t>
  </si>
  <si>
    <t>03a(ii)</t>
  </si>
  <si>
    <t>03a(i)</t>
  </si>
  <si>
    <t>Dulce</t>
  </si>
  <si>
    <t>03g(ii)</t>
  </si>
  <si>
    <t>03g(i)</t>
  </si>
  <si>
    <t>03b(iv)</t>
  </si>
  <si>
    <t>03b(iii)</t>
  </si>
  <si>
    <t>03b(ii)</t>
  </si>
  <si>
    <t>03b(i)</t>
  </si>
  <si>
    <t>Extra Seco</t>
  </si>
  <si>
    <t>03d(ii)</t>
  </si>
  <si>
    <t>03d(i)</t>
  </si>
  <si>
    <t>Seco</t>
  </si>
  <si>
    <t>03e(ii)</t>
  </si>
  <si>
    <t>03e(i)</t>
  </si>
  <si>
    <t>Semi Seco</t>
  </si>
  <si>
    <t>03f(ii)</t>
  </si>
  <si>
    <t>03f(i)</t>
  </si>
  <si>
    <t>Champagne</t>
  </si>
  <si>
    <t>02c(i)</t>
  </si>
  <si>
    <t>02c(iii)</t>
  </si>
  <si>
    <t>02c(iv)</t>
  </si>
  <si>
    <t>02c(ii)</t>
  </si>
  <si>
    <t>02f(i)</t>
  </si>
  <si>
    <t>02f(iii)</t>
  </si>
  <si>
    <t>02f(iv)</t>
  </si>
  <si>
    <t>02f(ii)</t>
  </si>
  <si>
    <t>02g(i)</t>
  </si>
  <si>
    <t>02g(iii)</t>
  </si>
  <si>
    <t>02g(iv)</t>
  </si>
  <si>
    <t>02g(ii)</t>
  </si>
  <si>
    <t>02d(i)</t>
  </si>
  <si>
    <t>02d(iii)</t>
  </si>
  <si>
    <t>02d(iv)</t>
  </si>
  <si>
    <t>02d(ii)</t>
  </si>
  <si>
    <t>02e(i)</t>
  </si>
  <si>
    <t>02e(iii)</t>
  </si>
  <si>
    <t>02e(iv)</t>
  </si>
  <si>
    <t>02e(ii)</t>
  </si>
  <si>
    <t>02b(i)</t>
  </si>
  <si>
    <t>02b(iii)</t>
  </si>
  <si>
    <t>02b(iv)</t>
  </si>
  <si>
    <t>02b(ii)</t>
  </si>
  <si>
    <t>02a(i)</t>
  </si>
  <si>
    <t>02a(iii)</t>
  </si>
  <si>
    <t>02a(iv)</t>
  </si>
  <si>
    <t>02a(ii)</t>
  </si>
  <si>
    <t>07a</t>
  </si>
  <si>
    <t>07b</t>
  </si>
  <si>
    <t>07c</t>
  </si>
  <si>
    <t>04c(ii)</t>
  </si>
  <si>
    <t>04c(vii)</t>
  </si>
  <si>
    <t>Demi-Sec</t>
  </si>
  <si>
    <t>04c(v)</t>
  </si>
  <si>
    <t>04c(iv)</t>
  </si>
  <si>
    <t>04c(iii)</t>
  </si>
  <si>
    <t>Conegliano Valdobbiadene Superiore DOCG</t>
  </si>
  <si>
    <t>04d(ii)</t>
  </si>
  <si>
    <t>04d(vii)</t>
  </si>
  <si>
    <t>04d(iv)</t>
  </si>
  <si>
    <t>04d(vi)</t>
  </si>
  <si>
    <t>04d(iii)</t>
  </si>
  <si>
    <t>Conegliano Valdobbiadene Superiore DOCG Rive</t>
  </si>
  <si>
    <t>04f(ii)</t>
  </si>
  <si>
    <t>04f(vii)</t>
  </si>
  <si>
    <t>04f(iv)</t>
  </si>
  <si>
    <t>04f(vi)</t>
  </si>
  <si>
    <t>04f(iii)</t>
  </si>
  <si>
    <t>Conegliano Valdobbiadene Superiore DOCG Sui Lieviti</t>
  </si>
  <si>
    <t>04g</t>
  </si>
  <si>
    <t>04a(ii)</t>
  </si>
  <si>
    <t>04a(vii)</t>
  </si>
  <si>
    <t>04a(v)</t>
  </si>
  <si>
    <t>04a(iv)</t>
  </si>
  <si>
    <t>04a(vi)</t>
  </si>
  <si>
    <t>04a(iii)</t>
  </si>
  <si>
    <t>Prosecco DOC Treviso</t>
  </si>
  <si>
    <t>04b(ii)</t>
  </si>
  <si>
    <t>04b(vii)</t>
  </si>
  <si>
    <t>04b(v)</t>
  </si>
  <si>
    <t>04b(iv)</t>
  </si>
  <si>
    <t>04b(vi)</t>
  </si>
  <si>
    <t>04b(iii)</t>
  </si>
  <si>
    <t>04e(ii)</t>
  </si>
  <si>
    <t>04e(vii)</t>
  </si>
  <si>
    <t>04e(iv)</t>
  </si>
  <si>
    <t>04e(vi)</t>
  </si>
  <si>
    <t>04e(iii)</t>
  </si>
  <si>
    <t>06b</t>
  </si>
  <si>
    <t>06a</t>
  </si>
  <si>
    <t>06c</t>
  </si>
  <si>
    <t>06d</t>
  </si>
  <si>
    <t>14a</t>
  </si>
  <si>
    <t>14c</t>
  </si>
  <si>
    <t>14b</t>
  </si>
  <si>
    <t>16a</t>
  </si>
  <si>
    <t>16b</t>
  </si>
  <si>
    <t>15e(i)</t>
  </si>
  <si>
    <t>15e(iii)</t>
  </si>
  <si>
    <t>15e(ii)</t>
  </si>
  <si>
    <t>15e</t>
  </si>
  <si>
    <t>15d(i)</t>
  </si>
  <si>
    <t>15d(iii)</t>
  </si>
  <si>
    <t>15d(ii)</t>
  </si>
  <si>
    <t>15d</t>
  </si>
  <si>
    <t>15a(i)</t>
  </si>
  <si>
    <t>15a(iii)</t>
  </si>
  <si>
    <t>15a(ii)</t>
  </si>
  <si>
    <t>15a</t>
  </si>
  <si>
    <t>15b(i)</t>
  </si>
  <si>
    <t>15b(iii)</t>
  </si>
  <si>
    <t>15b(ii)</t>
  </si>
  <si>
    <t>15b</t>
  </si>
  <si>
    <t>XO/Napoleon/Hors d'âge</t>
  </si>
  <si>
    <t>15c(i)</t>
  </si>
  <si>
    <t>15c(iii)</t>
  </si>
  <si>
    <t>15c(ii)</t>
  </si>
  <si>
    <t>15c</t>
  </si>
  <si>
    <t>Chi/Fat Aroma (chixiãng / zhixiãng)</t>
  </si>
  <si>
    <t>34a(viii)</t>
  </si>
  <si>
    <t>34a(x)</t>
  </si>
  <si>
    <t>34a(xii)</t>
  </si>
  <si>
    <t>34a(iii)</t>
  </si>
  <si>
    <t>Medicine Aroma (yàoxiãng)</t>
  </si>
  <si>
    <t>34a(ix)</t>
  </si>
  <si>
    <t>Mixed Aroma (jiãnxiãng)</t>
  </si>
  <si>
    <t>34a(vi)</t>
  </si>
  <si>
    <t>34a(v)</t>
  </si>
  <si>
    <t>34a(iv)</t>
  </si>
  <si>
    <t>34a(i)</t>
  </si>
  <si>
    <t>34a(vii)</t>
  </si>
  <si>
    <t>Special Aroma (tèxiãng)</t>
  </si>
  <si>
    <t>34a(xi)</t>
  </si>
  <si>
    <t>34a(ii)</t>
  </si>
  <si>
    <t>34a</t>
  </si>
  <si>
    <t>Korean Soju</t>
  </si>
  <si>
    <t>34c</t>
  </si>
  <si>
    <t>Makgeolli</t>
  </si>
  <si>
    <t>34b</t>
  </si>
  <si>
    <t>Aperitif</t>
  </si>
  <si>
    <t>17c</t>
  </si>
  <si>
    <t>Cocktail (Droppers)</t>
  </si>
  <si>
    <t>17b</t>
  </si>
  <si>
    <t>17a</t>
  </si>
  <si>
    <t>18a(ii)</t>
  </si>
  <si>
    <t>18a(i)</t>
  </si>
  <si>
    <t>18a</t>
  </si>
  <si>
    <t>18e(ii)</t>
  </si>
  <si>
    <t>18e(i)</t>
  </si>
  <si>
    <t>18e</t>
  </si>
  <si>
    <t>18b(ii)</t>
  </si>
  <si>
    <t>18b(i)</t>
  </si>
  <si>
    <t>18b</t>
  </si>
  <si>
    <t>18c(ii)</t>
  </si>
  <si>
    <t>18c(i)</t>
  </si>
  <si>
    <t>18c</t>
  </si>
  <si>
    <t>18d(ii)</t>
  </si>
  <si>
    <t>18d(i)</t>
  </si>
  <si>
    <t>18d</t>
  </si>
  <si>
    <t>Extra / XXO</t>
  </si>
  <si>
    <t>Bon Bois</t>
  </si>
  <si>
    <t>19d(vi)</t>
  </si>
  <si>
    <t>Borderies</t>
  </si>
  <si>
    <t>19d(i)</t>
  </si>
  <si>
    <t>19d(iv)</t>
  </si>
  <si>
    <t>Fins Bois</t>
  </si>
  <si>
    <t>19d(vii)</t>
  </si>
  <si>
    <t>19d(ii)</t>
  </si>
  <si>
    <t>19d(iii)</t>
  </si>
  <si>
    <t>19d</t>
  </si>
  <si>
    <t>Hors d'âge</t>
  </si>
  <si>
    <t>19f(vi)</t>
  </si>
  <si>
    <t>19f(i)</t>
  </si>
  <si>
    <t>19f(iv)</t>
  </si>
  <si>
    <t>19f(vii)</t>
  </si>
  <si>
    <t>19f(ii)</t>
  </si>
  <si>
    <t>19f(iii)</t>
  </si>
  <si>
    <t>19f</t>
  </si>
  <si>
    <t>19g(vi)</t>
  </si>
  <si>
    <t>19g(i)</t>
  </si>
  <si>
    <t>19g(iv)</t>
  </si>
  <si>
    <t>19g(vii)</t>
  </si>
  <si>
    <t>19g(ii)</t>
  </si>
  <si>
    <t>19g(iii)</t>
  </si>
  <si>
    <t>19g</t>
  </si>
  <si>
    <t>Vintage / Age Stated</t>
  </si>
  <si>
    <t>19e(vi)</t>
  </si>
  <si>
    <t>19e(i)</t>
  </si>
  <si>
    <t>19e(iv)</t>
  </si>
  <si>
    <t>19e(vii)</t>
  </si>
  <si>
    <t>19e(ii)</t>
  </si>
  <si>
    <t>19e(iii)</t>
  </si>
  <si>
    <t>19e</t>
  </si>
  <si>
    <t>19a(vi)</t>
  </si>
  <si>
    <t>19a(i)</t>
  </si>
  <si>
    <t>19a(iv)</t>
  </si>
  <si>
    <t>19a(ii)</t>
  </si>
  <si>
    <t>19a(iii)</t>
  </si>
  <si>
    <t>19a</t>
  </si>
  <si>
    <t>19b(vi)</t>
  </si>
  <si>
    <t>19b(i)</t>
  </si>
  <si>
    <t>19b(iv)</t>
  </si>
  <si>
    <t>19b(ii)</t>
  </si>
  <si>
    <t>19b(iii)</t>
  </si>
  <si>
    <t>19b</t>
  </si>
  <si>
    <t>19c(vi)</t>
  </si>
  <si>
    <t>19c(i)</t>
  </si>
  <si>
    <t>19c(iv)</t>
  </si>
  <si>
    <t>19c(ii)</t>
  </si>
  <si>
    <t>19c(iii)</t>
  </si>
  <si>
    <t>19c</t>
  </si>
  <si>
    <t>Distilled Spirits (Other)</t>
  </si>
  <si>
    <t>40a</t>
  </si>
  <si>
    <t>40b</t>
  </si>
  <si>
    <t>40c</t>
  </si>
  <si>
    <t>40e</t>
  </si>
  <si>
    <t>Root</t>
  </si>
  <si>
    <t>40d</t>
  </si>
  <si>
    <t>Fruit/Seed/Nut Spirits/Eau-de-Vie</t>
  </si>
  <si>
    <t>Fermented &amp; Distilled</t>
  </si>
  <si>
    <t>Apple/Pear/Quince (Pip Fruits)</t>
  </si>
  <si>
    <t>20a(i)</t>
  </si>
  <si>
    <t>Berries &amp; Grapes</t>
  </si>
  <si>
    <t>20a(iii)</t>
  </si>
  <si>
    <t>Nuts/Seeds</t>
  </si>
  <si>
    <t>20a(vii)</t>
  </si>
  <si>
    <t>Peach/Plum/Apricots (Stone Fruits)</t>
  </si>
  <si>
    <t>20a(ii)</t>
  </si>
  <si>
    <t>20a(v)</t>
  </si>
  <si>
    <t>20a(iv)</t>
  </si>
  <si>
    <t>Macerated &amp; Distilled</t>
  </si>
  <si>
    <t>20b(i)</t>
  </si>
  <si>
    <t>20b(iii)</t>
  </si>
  <si>
    <t>20b(vii)</t>
  </si>
  <si>
    <t>20b(ii)</t>
  </si>
  <si>
    <t>20b(v)</t>
  </si>
  <si>
    <t>20b(iv)</t>
  </si>
  <si>
    <t>Genever/Jenever</t>
  </si>
  <si>
    <t>Jonge</t>
  </si>
  <si>
    <t>Oude</t>
  </si>
  <si>
    <t>22b</t>
  </si>
  <si>
    <t>Distilled Dry Gin (Contemporary)</t>
  </si>
  <si>
    <t>Navy Strength</t>
  </si>
  <si>
    <t>22c(i)</t>
  </si>
  <si>
    <t>22c</t>
  </si>
  <si>
    <t>22d(i)</t>
  </si>
  <si>
    <t>22d</t>
  </si>
  <si>
    <t>22a(i)</t>
  </si>
  <si>
    <t>22a</t>
  </si>
  <si>
    <t>22f(i)</t>
  </si>
  <si>
    <t>22f</t>
  </si>
  <si>
    <t>22g(i)</t>
  </si>
  <si>
    <t>22g</t>
  </si>
  <si>
    <t>Wood Finished/Rested</t>
  </si>
  <si>
    <t>22e(i)</t>
  </si>
  <si>
    <t>22e</t>
  </si>
  <si>
    <t>Clear/White/No Age/White Dog</t>
  </si>
  <si>
    <t>Barley</t>
  </si>
  <si>
    <t>36a(i)</t>
  </si>
  <si>
    <t>Corn</t>
  </si>
  <si>
    <t>36a(ii)</t>
  </si>
  <si>
    <t>36a(iii)</t>
  </si>
  <si>
    <t>36a(vi)</t>
  </si>
  <si>
    <t>36a(v)</t>
  </si>
  <si>
    <t>36a</t>
  </si>
  <si>
    <t>Mature/Wood Aged</t>
  </si>
  <si>
    <t>36b(i)</t>
  </si>
  <si>
    <t>36b(ii)</t>
  </si>
  <si>
    <t>36b(iii)</t>
  </si>
  <si>
    <t>36b(vi)</t>
  </si>
  <si>
    <t>36b(v)</t>
  </si>
  <si>
    <t>36b</t>
  </si>
  <si>
    <t>21a</t>
  </si>
  <si>
    <t>21b</t>
  </si>
  <si>
    <t>Marc/Pommace Brandy</t>
  </si>
  <si>
    <t>21c</t>
  </si>
  <si>
    <t>Other Wine Based Brandy/Aguardente</t>
  </si>
  <si>
    <t>21d</t>
  </si>
  <si>
    <t>Cream / Cream alternative based</t>
  </si>
  <si>
    <t>23a(i)</t>
  </si>
  <si>
    <t>23a</t>
  </si>
  <si>
    <t>Berry Fruit</t>
  </si>
  <si>
    <t>23b(i)</t>
  </si>
  <si>
    <t>23b</t>
  </si>
  <si>
    <t>23c(i)</t>
  </si>
  <si>
    <t>23c</t>
  </si>
  <si>
    <t>23d(i)</t>
  </si>
  <si>
    <t>23d</t>
  </si>
  <si>
    <t>23e(i)</t>
  </si>
  <si>
    <t>23f(i)</t>
  </si>
  <si>
    <t>23f</t>
  </si>
  <si>
    <t>Confectionary</t>
  </si>
  <si>
    <t>23g(i)</t>
  </si>
  <si>
    <t>23g</t>
  </si>
  <si>
    <t>23i(i)</t>
  </si>
  <si>
    <t>23i</t>
  </si>
  <si>
    <t>Floral/Plant</t>
  </si>
  <si>
    <t>23n(i)</t>
  </si>
  <si>
    <t>23n</t>
  </si>
  <si>
    <t>23k(i)</t>
  </si>
  <si>
    <t>23k</t>
  </si>
  <si>
    <t>23p(i)</t>
  </si>
  <si>
    <t>23p</t>
  </si>
  <si>
    <t>23m(i)</t>
  </si>
  <si>
    <t>23m</t>
  </si>
  <si>
    <t>Orchard Fruit</t>
  </si>
  <si>
    <t>23e</t>
  </si>
  <si>
    <t>23l(i)</t>
  </si>
  <si>
    <t>23l</t>
  </si>
  <si>
    <t>Tropical Fruit</t>
  </si>
  <si>
    <t>23r(i)</t>
  </si>
  <si>
    <t>23r</t>
  </si>
  <si>
    <t>Vegetable</t>
  </si>
  <si>
    <t>23s(i)</t>
  </si>
  <si>
    <t>23s</t>
  </si>
  <si>
    <t>23q</t>
  </si>
  <si>
    <t>Mezcal</t>
  </si>
  <si>
    <t>Ancestral</t>
  </si>
  <si>
    <t>Anejo</t>
  </si>
  <si>
    <t>Ensamble</t>
  </si>
  <si>
    <t>39a(i)1</t>
  </si>
  <si>
    <t>Pechuga</t>
  </si>
  <si>
    <t>39a(i)2</t>
  </si>
  <si>
    <t>Single Varietal</t>
  </si>
  <si>
    <t>39a(i)3</t>
  </si>
  <si>
    <t>39a(i)</t>
  </si>
  <si>
    <t>Joven/Blanco</t>
  </si>
  <si>
    <t>39a(ii)1</t>
  </si>
  <si>
    <t>39a(ii)2</t>
  </si>
  <si>
    <t>39a(ii)3</t>
  </si>
  <si>
    <t>39a(ii)</t>
  </si>
  <si>
    <t>Oro/Gold</t>
  </si>
  <si>
    <t>39a(iii)1</t>
  </si>
  <si>
    <t>39a(iii)2</t>
  </si>
  <si>
    <t>39a(iii)3</t>
  </si>
  <si>
    <t>39a(iii)</t>
  </si>
  <si>
    <t>Reposado</t>
  </si>
  <si>
    <t>39a(iv)1</t>
  </si>
  <si>
    <t>39a(iv)2</t>
  </si>
  <si>
    <t>39a(iv)3</t>
  </si>
  <si>
    <t>39a(iv)</t>
  </si>
  <si>
    <t>39a</t>
  </si>
  <si>
    <t>Artisanal</t>
  </si>
  <si>
    <t>39b(i)1</t>
  </si>
  <si>
    <t>39b(i)2</t>
  </si>
  <si>
    <t>39b(i)3</t>
  </si>
  <si>
    <t>39b(i)</t>
  </si>
  <si>
    <t>39b(ii)1</t>
  </si>
  <si>
    <t>39b(ii)2</t>
  </si>
  <si>
    <t>39b(ii)3</t>
  </si>
  <si>
    <t>39b(ii)</t>
  </si>
  <si>
    <t>39b(iii)1</t>
  </si>
  <si>
    <t>39b(iii)2</t>
  </si>
  <si>
    <t>39b(iii)3</t>
  </si>
  <si>
    <t>39b(iii)</t>
  </si>
  <si>
    <t>39b(iv)1</t>
  </si>
  <si>
    <t>39b(iv)2</t>
  </si>
  <si>
    <t>39b(iv)3</t>
  </si>
  <si>
    <t>39b(iv)</t>
  </si>
  <si>
    <t>39b</t>
  </si>
  <si>
    <t>39c(i)1</t>
  </si>
  <si>
    <t>39c(i)2</t>
  </si>
  <si>
    <t>39c(i)3</t>
  </si>
  <si>
    <t>39c(i)</t>
  </si>
  <si>
    <t>39c(ii)1</t>
  </si>
  <si>
    <t>39c(ii)2</t>
  </si>
  <si>
    <t>39c(ii)3</t>
  </si>
  <si>
    <t>39c(ii)</t>
  </si>
  <si>
    <t>39c(iii)1</t>
  </si>
  <si>
    <t>39c(iii)2</t>
  </si>
  <si>
    <t>39c(iii)3</t>
  </si>
  <si>
    <t>39c(iii)</t>
  </si>
  <si>
    <t>39c(iv)1</t>
  </si>
  <si>
    <t>39c(iv)2</t>
  </si>
  <si>
    <t>39c(iv)3</t>
  </si>
  <si>
    <t>39c(iv)</t>
  </si>
  <si>
    <t>39c</t>
  </si>
  <si>
    <t>35a</t>
  </si>
  <si>
    <t>35c</t>
  </si>
  <si>
    <t>35e</t>
  </si>
  <si>
    <t>Irish' Poteen</t>
  </si>
  <si>
    <t>35b</t>
  </si>
  <si>
    <t>35d</t>
  </si>
  <si>
    <t>Great/Gran</t>
  </si>
  <si>
    <t>24a(iv)</t>
  </si>
  <si>
    <t>Regular/Tradicional (30-50%)</t>
  </si>
  <si>
    <t>24a(i)</t>
  </si>
  <si>
    <t>Reserve/Reservado (40-43%)</t>
  </si>
  <si>
    <t>24a(iii)</t>
  </si>
  <si>
    <t>Special/Especial (35-40%)</t>
  </si>
  <si>
    <t>24a(ii)</t>
  </si>
  <si>
    <t>24a</t>
  </si>
  <si>
    <t>24b(iii)</t>
  </si>
  <si>
    <t>24b(i)</t>
  </si>
  <si>
    <t>24b(iv)</t>
  </si>
  <si>
    <t>24b(ii)</t>
  </si>
  <si>
    <t>24b</t>
  </si>
  <si>
    <t>RTD/Cocktail</t>
  </si>
  <si>
    <t>Agricole/Cane Sugar</t>
  </si>
  <si>
    <t>25c(i)05</t>
  </si>
  <si>
    <t>25c(i)04</t>
  </si>
  <si>
    <t>25c(i)02</t>
  </si>
  <si>
    <t>25c(i)06</t>
  </si>
  <si>
    <t>25c(i)07</t>
  </si>
  <si>
    <t>25c(i)01</t>
  </si>
  <si>
    <t>25c(i)03</t>
  </si>
  <si>
    <t>25c(i)</t>
  </si>
  <si>
    <t>Flavoured/Spiced/Infused/Botanical</t>
  </si>
  <si>
    <t>25c(iv)05</t>
  </si>
  <si>
    <t>25c(iv)04</t>
  </si>
  <si>
    <t>25c(iv)02</t>
  </si>
  <si>
    <t>25c(iv)06</t>
  </si>
  <si>
    <t>25c(iv)07</t>
  </si>
  <si>
    <t>25c(iv)01</t>
  </si>
  <si>
    <t>25c(iv)03</t>
  </si>
  <si>
    <t>25c(iv)</t>
  </si>
  <si>
    <t>Mix of Column &amp; Pot Still</t>
  </si>
  <si>
    <t>25c(iii)05</t>
  </si>
  <si>
    <t>25c(iii)04</t>
  </si>
  <si>
    <t>25c(iii)02</t>
  </si>
  <si>
    <t>25c(iii)06</t>
  </si>
  <si>
    <t>25c(iii)07</t>
  </si>
  <si>
    <t>25c(iii)01</t>
  </si>
  <si>
    <t>25c(iii)03</t>
  </si>
  <si>
    <t>25c(iii)</t>
  </si>
  <si>
    <t>25c(ii)05</t>
  </si>
  <si>
    <t>25c(ii)04</t>
  </si>
  <si>
    <t>25c(ii)02</t>
  </si>
  <si>
    <t>25c(ii)06</t>
  </si>
  <si>
    <t>25c(ii)07</t>
  </si>
  <si>
    <t>25c(ii)01</t>
  </si>
  <si>
    <t>25c(ii)03</t>
  </si>
  <si>
    <t>25c(ii)</t>
  </si>
  <si>
    <t>25c</t>
  </si>
  <si>
    <t>Cachaça</t>
  </si>
  <si>
    <t>25b(i)05</t>
  </si>
  <si>
    <t>25b(i)04</t>
  </si>
  <si>
    <t>25b(i)02</t>
  </si>
  <si>
    <t>25b(i)06</t>
  </si>
  <si>
    <t>25b(i)07</t>
  </si>
  <si>
    <t>25b(i)01</t>
  </si>
  <si>
    <t>25b(i)03</t>
  </si>
  <si>
    <t>25b(i)</t>
  </si>
  <si>
    <t>25b(iv)05</t>
  </si>
  <si>
    <t>25b(iv)04</t>
  </si>
  <si>
    <t>25b(iv)02</t>
  </si>
  <si>
    <t>25b(iv)06</t>
  </si>
  <si>
    <t>25b(iv)07</t>
  </si>
  <si>
    <t>25b(iv)01</t>
  </si>
  <si>
    <t>25b(iv)03</t>
  </si>
  <si>
    <t>25b(iv)</t>
  </si>
  <si>
    <t>25b(iii)05</t>
  </si>
  <si>
    <t>25b(iii)04</t>
  </si>
  <si>
    <t>25b(iii)02</t>
  </si>
  <si>
    <t>25b(iii)06</t>
  </si>
  <si>
    <t>25b(iii)07</t>
  </si>
  <si>
    <t>25b(iii)01</t>
  </si>
  <si>
    <t>25b(iii)03</t>
  </si>
  <si>
    <t>25b(iii)</t>
  </si>
  <si>
    <t>25b(ii)05</t>
  </si>
  <si>
    <t>25b(ii)04</t>
  </si>
  <si>
    <t>25b(ii)02</t>
  </si>
  <si>
    <t>25b(ii)06</t>
  </si>
  <si>
    <t>25b(ii)07</t>
  </si>
  <si>
    <t>25b(ii)01</t>
  </si>
  <si>
    <t>25b(ii)03</t>
  </si>
  <si>
    <t>25b(ii)</t>
  </si>
  <si>
    <t>25b</t>
  </si>
  <si>
    <t>Molasses</t>
  </si>
  <si>
    <t>25a(i)05</t>
  </si>
  <si>
    <t>25a(i)04</t>
  </si>
  <si>
    <t>25a(i)02</t>
  </si>
  <si>
    <t>25a(i)06</t>
  </si>
  <si>
    <t>25a(i)07</t>
  </si>
  <si>
    <t>25a(i)01</t>
  </si>
  <si>
    <t>25a(i)03</t>
  </si>
  <si>
    <t>25a(i)</t>
  </si>
  <si>
    <t>25a(iv)05</t>
  </si>
  <si>
    <t>25a(iv)04</t>
  </si>
  <si>
    <t>25a(iv)02</t>
  </si>
  <si>
    <t>25a(iv)06</t>
  </si>
  <si>
    <t>25a(iv)07</t>
  </si>
  <si>
    <t>25a(iv)01</t>
  </si>
  <si>
    <t>25a(iv)03</t>
  </si>
  <si>
    <t>25a(iv)</t>
  </si>
  <si>
    <t>25a(iii)05</t>
  </si>
  <si>
    <t>25a(iii)04</t>
  </si>
  <si>
    <t>25a(iii)02</t>
  </si>
  <si>
    <t>25a(iii)06</t>
  </si>
  <si>
    <t>25a(iii)07</t>
  </si>
  <si>
    <t>25a(iii)01</t>
  </si>
  <si>
    <t>25a(iii)03</t>
  </si>
  <si>
    <t>25a(iii)</t>
  </si>
  <si>
    <t>25a(ii)05</t>
  </si>
  <si>
    <t>25a(ii)04</t>
  </si>
  <si>
    <t>25a(ii)02</t>
  </si>
  <si>
    <t>25a(ii)06</t>
  </si>
  <si>
    <t>25a(ii)07</t>
  </si>
  <si>
    <t>25a(ii)01</t>
  </si>
  <si>
    <t>25a(ii)03</t>
  </si>
  <si>
    <t>25a(ii)</t>
  </si>
  <si>
    <t>25a</t>
  </si>
  <si>
    <t>Black Koji</t>
  </si>
  <si>
    <t>26g(i)1</t>
  </si>
  <si>
    <t>White Koji</t>
  </si>
  <si>
    <t>26g(i)2</t>
  </si>
  <si>
    <t>Yellow Koji</t>
  </si>
  <si>
    <t>26g(i)3</t>
  </si>
  <si>
    <t>26g(i)</t>
  </si>
  <si>
    <t>26g(ii)1</t>
  </si>
  <si>
    <t>26g(ii)2</t>
  </si>
  <si>
    <t>26g(ii)3</t>
  </si>
  <si>
    <t>26g(ii)</t>
  </si>
  <si>
    <t>26g(iv)1</t>
  </si>
  <si>
    <t>26g(iv)2</t>
  </si>
  <si>
    <t>26g(iv)3</t>
  </si>
  <si>
    <t>26g(iv)</t>
  </si>
  <si>
    <t>Koji - Other Tori Moromi/Tori Kasu</t>
  </si>
  <si>
    <t>26g(iii)1</t>
  </si>
  <si>
    <t>26g(iii)2</t>
  </si>
  <si>
    <t>26g(iii)3</t>
  </si>
  <si>
    <t>26g(iii)</t>
  </si>
  <si>
    <t>26g(v)1</t>
  </si>
  <si>
    <t>26g(v)2</t>
  </si>
  <si>
    <t>26g(v)3</t>
  </si>
  <si>
    <t>26g(v)</t>
  </si>
  <si>
    <t>26g</t>
  </si>
  <si>
    <t>26a(i)1</t>
  </si>
  <si>
    <t>26a(i)2</t>
  </si>
  <si>
    <t>26a(i)3</t>
  </si>
  <si>
    <t>26a(i)</t>
  </si>
  <si>
    <t>26a(ii)1</t>
  </si>
  <si>
    <t>26a(ii)2</t>
  </si>
  <si>
    <t>26a(ii)3</t>
  </si>
  <si>
    <t>26a(ii)</t>
  </si>
  <si>
    <t>26a(iv)1</t>
  </si>
  <si>
    <t>26a(iv)2</t>
  </si>
  <si>
    <t>26a(iv)3</t>
  </si>
  <si>
    <t>26a(iv)</t>
  </si>
  <si>
    <t>26a(iii)1</t>
  </si>
  <si>
    <t>26a(iii)2</t>
  </si>
  <si>
    <t>26a(iii)3</t>
  </si>
  <si>
    <t>26a(iii)</t>
  </si>
  <si>
    <t>26a(v)1</t>
  </si>
  <si>
    <t>26a(v)2</t>
  </si>
  <si>
    <t>26a(v)3</t>
  </si>
  <si>
    <t>26a(v)</t>
  </si>
  <si>
    <t>26a</t>
  </si>
  <si>
    <t>26f(i)1</t>
  </si>
  <si>
    <t>26f(i)2</t>
  </si>
  <si>
    <t>26f(i)3</t>
  </si>
  <si>
    <t>26f(i)</t>
  </si>
  <si>
    <t>26f(ii)1</t>
  </si>
  <si>
    <t>26f(ii)2</t>
  </si>
  <si>
    <t>26f(ii)3</t>
  </si>
  <si>
    <t>26f(ii)</t>
  </si>
  <si>
    <t>26f(iv)1</t>
  </si>
  <si>
    <t>26f(iv)2</t>
  </si>
  <si>
    <t>26f(iv)3</t>
  </si>
  <si>
    <t>26f(iv)</t>
  </si>
  <si>
    <t>26f(iii)1</t>
  </si>
  <si>
    <t>26f(iii)2</t>
  </si>
  <si>
    <t>26f(iii)3</t>
  </si>
  <si>
    <t>26f(iii)</t>
  </si>
  <si>
    <t>26f(v)1</t>
  </si>
  <si>
    <t>26f(v)2</t>
  </si>
  <si>
    <t>26f(v)3</t>
  </si>
  <si>
    <t>26f(v)</t>
  </si>
  <si>
    <t>26f</t>
  </si>
  <si>
    <t>26b(i)1</t>
  </si>
  <si>
    <t>26b(i)2</t>
  </si>
  <si>
    <t>26b(i)3</t>
  </si>
  <si>
    <t>26b(i)</t>
  </si>
  <si>
    <t>26b(ii)1</t>
  </si>
  <si>
    <t>26b(ii)2</t>
  </si>
  <si>
    <t>26b(ii)3</t>
  </si>
  <si>
    <t>26b(ii)</t>
  </si>
  <si>
    <t>26b(iv)1</t>
  </si>
  <si>
    <t>26b(iv)2</t>
  </si>
  <si>
    <t>26b(iv)3</t>
  </si>
  <si>
    <t>26b(iv)</t>
  </si>
  <si>
    <t>26b(iii)1</t>
  </si>
  <si>
    <t>26b(iii)2</t>
  </si>
  <si>
    <t>26b(iii)3</t>
  </si>
  <si>
    <t>26b(iii)</t>
  </si>
  <si>
    <t>26b(v)1</t>
  </si>
  <si>
    <t>26b(v)2</t>
  </si>
  <si>
    <t>26b(v)3</t>
  </si>
  <si>
    <t>26b(v)</t>
  </si>
  <si>
    <t>26b</t>
  </si>
  <si>
    <t>26d(i)1</t>
  </si>
  <si>
    <t>26d(i)2</t>
  </si>
  <si>
    <t>26d(i)3</t>
  </si>
  <si>
    <t>26d(i)</t>
  </si>
  <si>
    <t>26d(ii)1</t>
  </si>
  <si>
    <t>26d(ii)2</t>
  </si>
  <si>
    <t>26d(ii)3</t>
  </si>
  <si>
    <t>26d(ii)</t>
  </si>
  <si>
    <t>26d(iv)1</t>
  </si>
  <si>
    <t>26d(iv)2</t>
  </si>
  <si>
    <t>26d(iv)3</t>
  </si>
  <si>
    <t>26d(iv)</t>
  </si>
  <si>
    <t>26d(iii)1</t>
  </si>
  <si>
    <t>26d(iii)2</t>
  </si>
  <si>
    <t>26d(iii)3</t>
  </si>
  <si>
    <t>26d(iii)</t>
  </si>
  <si>
    <t>26d(v)1</t>
  </si>
  <si>
    <t>26d(v)2</t>
  </si>
  <si>
    <t>26d(v)3</t>
  </si>
  <si>
    <t>26d(v)</t>
  </si>
  <si>
    <t>26d</t>
  </si>
  <si>
    <t>26h(i)1</t>
  </si>
  <si>
    <t>26h(i)2</t>
  </si>
  <si>
    <t>26h(i)3</t>
  </si>
  <si>
    <t>26h(i)</t>
  </si>
  <si>
    <t>26h(ii)1</t>
  </si>
  <si>
    <t>26h(ii)2</t>
  </si>
  <si>
    <t>26h(ii)3</t>
  </si>
  <si>
    <t>26h(ii)</t>
  </si>
  <si>
    <t>26h(iv)1</t>
  </si>
  <si>
    <t>26h(iv)2</t>
  </si>
  <si>
    <t>26h(iv)3</t>
  </si>
  <si>
    <t>26h(iv)</t>
  </si>
  <si>
    <t>26h(iii)1</t>
  </si>
  <si>
    <t>26h(iii)2</t>
  </si>
  <si>
    <t>26h(iii)3</t>
  </si>
  <si>
    <t>26h(iii)</t>
  </si>
  <si>
    <t>26h(v)1</t>
  </si>
  <si>
    <t>26h(v)2</t>
  </si>
  <si>
    <t>26h(v)3</t>
  </si>
  <si>
    <t>26h(v)</t>
  </si>
  <si>
    <t>26h</t>
  </si>
  <si>
    <t>Other Tori Moromi/Kasu Tori</t>
  </si>
  <si>
    <t>26c(i)1</t>
  </si>
  <si>
    <t>26c(i)2</t>
  </si>
  <si>
    <t>26c(i)3</t>
  </si>
  <si>
    <t>26c(i)</t>
  </si>
  <si>
    <t>26c(ii)1</t>
  </si>
  <si>
    <t>26c(ii)2</t>
  </si>
  <si>
    <t>26c(ii)3</t>
  </si>
  <si>
    <t>26c(ii)</t>
  </si>
  <si>
    <t>26c(iv)1</t>
  </si>
  <si>
    <t>26c(iv)2</t>
  </si>
  <si>
    <t>26c(iv)3</t>
  </si>
  <si>
    <t>26c(iv)</t>
  </si>
  <si>
    <t>26c(iii)1</t>
  </si>
  <si>
    <t>26c(iii)2</t>
  </si>
  <si>
    <t>26c(iii)3</t>
  </si>
  <si>
    <t>26c(iii)</t>
  </si>
  <si>
    <t>26c(v)1</t>
  </si>
  <si>
    <t>26c(v)2</t>
  </si>
  <si>
    <t>26c(v)3</t>
  </si>
  <si>
    <t>26c(v)</t>
  </si>
  <si>
    <t>26c</t>
  </si>
  <si>
    <t>26e(i)1</t>
  </si>
  <si>
    <t>26e(i)2</t>
  </si>
  <si>
    <t>26e(i)3</t>
  </si>
  <si>
    <t>26e(i)</t>
  </si>
  <si>
    <t>26e(ii)1</t>
  </si>
  <si>
    <t>26e(ii)2</t>
  </si>
  <si>
    <t>26e(ii)3</t>
  </si>
  <si>
    <t>26e(ii)</t>
  </si>
  <si>
    <t>26e(iv)1</t>
  </si>
  <si>
    <t>26e(iv)2</t>
  </si>
  <si>
    <t>26e(iv)3</t>
  </si>
  <si>
    <t>26e(iv)</t>
  </si>
  <si>
    <t>26e(iii)1</t>
  </si>
  <si>
    <t>26e(iii)2</t>
  </si>
  <si>
    <t>26e(iii)3</t>
  </si>
  <si>
    <t>26e(iii)</t>
  </si>
  <si>
    <t>26e(v)1</t>
  </si>
  <si>
    <t>26e(v)2</t>
  </si>
  <si>
    <t>26e(v)3</t>
  </si>
  <si>
    <t>26e(v)</t>
  </si>
  <si>
    <t>26e</t>
  </si>
  <si>
    <t>Tequila/Agave Spirits</t>
  </si>
  <si>
    <t>Anejo/Extra Aged</t>
  </si>
  <si>
    <t>27d(i)</t>
  </si>
  <si>
    <t>Blanco/Silver</t>
  </si>
  <si>
    <t>27a(i)</t>
  </si>
  <si>
    <t>Extra Anejo (Ultra Aged)</t>
  </si>
  <si>
    <t>27e(i)</t>
  </si>
  <si>
    <t>Joven/Gold</t>
  </si>
  <si>
    <t>27b(i)</t>
  </si>
  <si>
    <t>Reposado/Aged</t>
  </si>
  <si>
    <t>27c(i)</t>
  </si>
  <si>
    <t>Blended/Mixto</t>
  </si>
  <si>
    <t>27d(ii)</t>
  </si>
  <si>
    <t>27a(ii)</t>
  </si>
  <si>
    <t>27e(ii)</t>
  </si>
  <si>
    <t>27b(ii)</t>
  </si>
  <si>
    <t>27c(ii)</t>
  </si>
  <si>
    <t>28b</t>
  </si>
  <si>
    <t>28c(i)</t>
  </si>
  <si>
    <t>28c(ii)</t>
  </si>
  <si>
    <t>28c(iii)</t>
  </si>
  <si>
    <t>28c(iv)</t>
  </si>
  <si>
    <t>28c(v)</t>
  </si>
  <si>
    <t>28c(vi)</t>
  </si>
  <si>
    <t>28c(vii)</t>
  </si>
  <si>
    <t>28c</t>
  </si>
  <si>
    <t>Neutral</t>
  </si>
  <si>
    <t>Contemporary</t>
  </si>
  <si>
    <t>28a(viii)1</t>
  </si>
  <si>
    <t>Traditional</t>
  </si>
  <si>
    <t>28a(viii)2</t>
  </si>
  <si>
    <t>28a(viii)</t>
  </si>
  <si>
    <t>28a(ix)1</t>
  </si>
  <si>
    <t>28a(ix)2</t>
  </si>
  <si>
    <t>28a(ix)</t>
  </si>
  <si>
    <t>Dairy</t>
  </si>
  <si>
    <t>28a(x)1</t>
  </si>
  <si>
    <t>28a(x)2</t>
  </si>
  <si>
    <t>28a(x)</t>
  </si>
  <si>
    <t>28a(vi)1</t>
  </si>
  <si>
    <t>28a(vi)2</t>
  </si>
  <si>
    <t>28a(vi)</t>
  </si>
  <si>
    <t>Maize</t>
  </si>
  <si>
    <t>28a(xi)1</t>
  </si>
  <si>
    <t>28a(xi)2</t>
  </si>
  <si>
    <t>28a(xi)</t>
  </si>
  <si>
    <t>Mixed Grain</t>
  </si>
  <si>
    <t>28a(xii)1</t>
  </si>
  <si>
    <t>28a(xii)2</t>
  </si>
  <si>
    <t>28a(xii)</t>
  </si>
  <si>
    <t>28a(xiii)1</t>
  </si>
  <si>
    <t>28a(xiii)2</t>
  </si>
  <si>
    <t>28a(xiii)</t>
  </si>
  <si>
    <t>Other Fruit Base</t>
  </si>
  <si>
    <t>28a(xiv)1</t>
  </si>
  <si>
    <t>28a(xiv)2</t>
  </si>
  <si>
    <t>28a(xiv)</t>
  </si>
  <si>
    <t>28a(iii)1</t>
  </si>
  <si>
    <t>28a(iii)2</t>
  </si>
  <si>
    <t>28a(iii)</t>
  </si>
  <si>
    <t>Rice</t>
  </si>
  <si>
    <t>28a(xv)1</t>
  </si>
  <si>
    <t>28a(xv)2</t>
  </si>
  <si>
    <t>28a(xv)</t>
  </si>
  <si>
    <t>28a(ii)1</t>
  </si>
  <si>
    <t>28a(ii)2</t>
  </si>
  <si>
    <t>28a(ii)</t>
  </si>
  <si>
    <t>Sorghum</t>
  </si>
  <si>
    <t>28a(xvi)1</t>
  </si>
  <si>
    <t>28a(xvi)2</t>
  </si>
  <si>
    <t>28a(xvi)</t>
  </si>
  <si>
    <t>Sugarbeet</t>
  </si>
  <si>
    <t>28a(v)1</t>
  </si>
  <si>
    <t>28a(v)2</t>
  </si>
  <si>
    <t>28a(v)</t>
  </si>
  <si>
    <t>Sugarcane</t>
  </si>
  <si>
    <t>28a(xvii)1</t>
  </si>
  <si>
    <t>28a(xvii)2</t>
  </si>
  <si>
    <t>28a(xvii)</t>
  </si>
  <si>
    <t>28a(iv)1</t>
  </si>
  <si>
    <t>28a(iv)2</t>
  </si>
  <si>
    <t>28a(iv)</t>
  </si>
  <si>
    <t>Undeclared</t>
  </si>
  <si>
    <t>28a(vii)1</t>
  </si>
  <si>
    <t>28a(vii)2</t>
  </si>
  <si>
    <t>28a(vii)</t>
  </si>
  <si>
    <t>28a(i)1</t>
  </si>
  <si>
    <t>28a(i)2</t>
  </si>
  <si>
    <t>28a(i)</t>
  </si>
  <si>
    <t>28a</t>
  </si>
  <si>
    <t>Lightly Peated</t>
  </si>
  <si>
    <t>30a(i)1</t>
  </si>
  <si>
    <t>Cask Finish &amp; Single Cask</t>
  </si>
  <si>
    <t>30a(i)2</t>
  </si>
  <si>
    <t>Single Cask</t>
  </si>
  <si>
    <t>30a(i)3</t>
  </si>
  <si>
    <t>30a(i)</t>
  </si>
  <si>
    <t>Peated</t>
  </si>
  <si>
    <t>30a(ii)1</t>
  </si>
  <si>
    <t>30a(ii)2</t>
  </si>
  <si>
    <t>30a(ii)3</t>
  </si>
  <si>
    <t>30a(ii)</t>
  </si>
  <si>
    <t>Unpeated</t>
  </si>
  <si>
    <t>30a(iii)1</t>
  </si>
  <si>
    <t>30a(iii)2</t>
  </si>
  <si>
    <t>30a(iii)3</t>
  </si>
  <si>
    <t>30a(iii)</t>
  </si>
  <si>
    <t>30a</t>
  </si>
  <si>
    <t>Blended Grain</t>
  </si>
  <si>
    <t>30c(ii)(i)1</t>
  </si>
  <si>
    <t>30c(ii)(i)2</t>
  </si>
  <si>
    <t>30c(ii)(i)3</t>
  </si>
  <si>
    <t>30c(ii)(i)</t>
  </si>
  <si>
    <t>30c(ii)(ii)1</t>
  </si>
  <si>
    <t>30c(ii)(ii)2</t>
  </si>
  <si>
    <t>30c(ii)(ii)3</t>
  </si>
  <si>
    <t>30c(ii)(ii)</t>
  </si>
  <si>
    <t>30c(ii)(iii)1</t>
  </si>
  <si>
    <t>30c(ii)(iii)2</t>
  </si>
  <si>
    <t>30c(ii)(iii)3</t>
  </si>
  <si>
    <t>30c(ii)(iii)</t>
  </si>
  <si>
    <t>30c(ii)</t>
  </si>
  <si>
    <t>Blended Malt</t>
  </si>
  <si>
    <t>30d(i)1</t>
  </si>
  <si>
    <t>30d(i)2</t>
  </si>
  <si>
    <t>30d(i)3</t>
  </si>
  <si>
    <t>30d(i)</t>
  </si>
  <si>
    <t>30d(ii)1</t>
  </si>
  <si>
    <t>30d(ii)2</t>
  </si>
  <si>
    <t>30d(ii)3</t>
  </si>
  <si>
    <t>30d(ii)</t>
  </si>
  <si>
    <t>30d(iii)1</t>
  </si>
  <si>
    <t>30d(iii)2</t>
  </si>
  <si>
    <t>30d(iii)3</t>
  </si>
  <si>
    <t>30d(iii)</t>
  </si>
  <si>
    <t>30d</t>
  </si>
  <si>
    <t>30b</t>
  </si>
  <si>
    <t>30c(i)(i)1</t>
  </si>
  <si>
    <t>30c(i)(i)2</t>
  </si>
  <si>
    <t>30c(i)(i)3</t>
  </si>
  <si>
    <t>30c(i)(i)</t>
  </si>
  <si>
    <t>30c(i)(ii)1</t>
  </si>
  <si>
    <t>30c(i)(ii)2</t>
  </si>
  <si>
    <t>30c(i)(ii)3</t>
  </si>
  <si>
    <t>30c(i)(ii)</t>
  </si>
  <si>
    <t>30c(i)(iii)1</t>
  </si>
  <si>
    <t>30c(i)(iii)2</t>
  </si>
  <si>
    <t>30c(i)(iii)3</t>
  </si>
  <si>
    <t>30c(i)(iii)</t>
  </si>
  <si>
    <t>30c(i)</t>
  </si>
  <si>
    <t>30e(i)1</t>
  </si>
  <si>
    <t>30e(i)2</t>
  </si>
  <si>
    <t>30e(i)3</t>
  </si>
  <si>
    <t>30e(i)</t>
  </si>
  <si>
    <t>30e(ii)1</t>
  </si>
  <si>
    <t>30e(ii)2</t>
  </si>
  <si>
    <t>30e(ii)3</t>
  </si>
  <si>
    <t>30e(ii)</t>
  </si>
  <si>
    <t>30e(iii)1</t>
  </si>
  <si>
    <t>30e(iii)2</t>
  </si>
  <si>
    <t>30e(iii)3</t>
  </si>
  <si>
    <t>30e(iii)</t>
  </si>
  <si>
    <t>30e</t>
  </si>
  <si>
    <t>30f(i)1</t>
  </si>
  <si>
    <t>30f(i)2</t>
  </si>
  <si>
    <t>30f(i)3</t>
  </si>
  <si>
    <t>30f(i)</t>
  </si>
  <si>
    <t>30f(ii)1</t>
  </si>
  <si>
    <t>30f(ii)2</t>
  </si>
  <si>
    <t>30f(ii)3</t>
  </si>
  <si>
    <t>30f(ii)</t>
  </si>
  <si>
    <t>30f(iii)1</t>
  </si>
  <si>
    <t>30f(iii)2</t>
  </si>
  <si>
    <t>30f(iii)3</t>
  </si>
  <si>
    <t>30f(iii)</t>
  </si>
  <si>
    <t>30f</t>
  </si>
  <si>
    <t>Single Barrel</t>
  </si>
  <si>
    <t>29b(i)1</t>
  </si>
  <si>
    <t>29b(i)</t>
  </si>
  <si>
    <t>29b(ii)1</t>
  </si>
  <si>
    <t>29b(ii)</t>
  </si>
  <si>
    <t>29b(iii)1</t>
  </si>
  <si>
    <t>29b(iii)</t>
  </si>
  <si>
    <t>29b</t>
  </si>
  <si>
    <t>29a(i)1</t>
  </si>
  <si>
    <t>29a(i)</t>
  </si>
  <si>
    <t>29a(ii)1</t>
  </si>
  <si>
    <t>29a(ii)</t>
  </si>
  <si>
    <t>29a(iii)1</t>
  </si>
  <si>
    <t>29a(iii)</t>
  </si>
  <si>
    <t>29a</t>
  </si>
  <si>
    <t>Bourbon - Straight</t>
  </si>
  <si>
    <t>29e(i)1</t>
  </si>
  <si>
    <t>29e(i)</t>
  </si>
  <si>
    <t>29e(ii)1</t>
  </si>
  <si>
    <t>29e(ii)</t>
  </si>
  <si>
    <t>29e(iii)1</t>
  </si>
  <si>
    <t>29e(iii)</t>
  </si>
  <si>
    <t>29e</t>
  </si>
  <si>
    <t>29f(i)</t>
  </si>
  <si>
    <t>29f(ii)</t>
  </si>
  <si>
    <t>29f(iii)</t>
  </si>
  <si>
    <t>29f</t>
  </si>
  <si>
    <t>29c(i)1</t>
  </si>
  <si>
    <t>29c(i)</t>
  </si>
  <si>
    <t>29c(ii)1</t>
  </si>
  <si>
    <t>29c(ii)</t>
  </si>
  <si>
    <t>29c(iii)1</t>
  </si>
  <si>
    <t>29c(iii)</t>
  </si>
  <si>
    <t>29c</t>
  </si>
  <si>
    <t>29d(i)1</t>
  </si>
  <si>
    <t>29d(i)</t>
  </si>
  <si>
    <t>29d(ii)1</t>
  </si>
  <si>
    <t>29d(ii)</t>
  </si>
  <si>
    <t>29d(iii)1</t>
  </si>
  <si>
    <t>29d(iii)</t>
  </si>
  <si>
    <t>29d</t>
  </si>
  <si>
    <t>Tennessee Whiskey</t>
  </si>
  <si>
    <t>29g(i)</t>
  </si>
  <si>
    <t>29g(ii)</t>
  </si>
  <si>
    <t>29g(iii)</t>
  </si>
  <si>
    <t>29g</t>
  </si>
  <si>
    <t>Whiskey - Worldwide</t>
  </si>
  <si>
    <t>32a(i)1</t>
  </si>
  <si>
    <t>32a(i)2</t>
  </si>
  <si>
    <t>32a(i)3</t>
  </si>
  <si>
    <t>32a(i)</t>
  </si>
  <si>
    <t>32a(ii)1</t>
  </si>
  <si>
    <t>32a(ii)2</t>
  </si>
  <si>
    <t>32a(ii)3</t>
  </si>
  <si>
    <t>32a(ii)</t>
  </si>
  <si>
    <t>32a(iii)1</t>
  </si>
  <si>
    <t>32a(iii)2</t>
  </si>
  <si>
    <t>32a(iii)3</t>
  </si>
  <si>
    <t>32a(iii)</t>
  </si>
  <si>
    <t>32a</t>
  </si>
  <si>
    <t>32d(i)1</t>
  </si>
  <si>
    <t>32d(i)2</t>
  </si>
  <si>
    <t>32d(i)3</t>
  </si>
  <si>
    <t>32d(i)</t>
  </si>
  <si>
    <t>32d(ii)1</t>
  </si>
  <si>
    <t>32d(ii)2</t>
  </si>
  <si>
    <t>32d(ii)3</t>
  </si>
  <si>
    <t>32d(ii)</t>
  </si>
  <si>
    <t>32d(iii)1</t>
  </si>
  <si>
    <t>32d(iii)2</t>
  </si>
  <si>
    <t>32d(iii)3</t>
  </si>
  <si>
    <t>32d(iii)</t>
  </si>
  <si>
    <t>32d</t>
  </si>
  <si>
    <t>32b</t>
  </si>
  <si>
    <t>32h</t>
  </si>
  <si>
    <t>32g(i)</t>
  </si>
  <si>
    <t>32g(ii)</t>
  </si>
  <si>
    <t>32g(iii)</t>
  </si>
  <si>
    <t>32f</t>
  </si>
  <si>
    <t>32g</t>
  </si>
  <si>
    <t>32c(i)1</t>
  </si>
  <si>
    <t>32c(i)2</t>
  </si>
  <si>
    <t>32c(i)3</t>
  </si>
  <si>
    <t>32c(i)</t>
  </si>
  <si>
    <t>32c(ii)1</t>
  </si>
  <si>
    <t>32c(ii)2</t>
  </si>
  <si>
    <t>32c(ii)3</t>
  </si>
  <si>
    <t>32c(ii)</t>
  </si>
  <si>
    <t>32c(iii)1</t>
  </si>
  <si>
    <t>32c(iii)2</t>
  </si>
  <si>
    <t>32c(iii)3</t>
  </si>
  <si>
    <t>32c(iii)</t>
  </si>
  <si>
    <t>32c</t>
  </si>
  <si>
    <t>32e(i)1</t>
  </si>
  <si>
    <t>32e(i)2</t>
  </si>
  <si>
    <t>32e(i)3</t>
  </si>
  <si>
    <t>32e(i)</t>
  </si>
  <si>
    <t>32e(ii)1</t>
  </si>
  <si>
    <t>32e(ii)2</t>
  </si>
  <si>
    <t>32e(ii)3</t>
  </si>
  <si>
    <t>32e(ii)</t>
  </si>
  <si>
    <t>32e(iii)1</t>
  </si>
  <si>
    <t>32e(iii)2</t>
  </si>
  <si>
    <t>32e(iii)3</t>
  </si>
  <si>
    <t>32e(iii)</t>
  </si>
  <si>
    <t>32e</t>
  </si>
  <si>
    <t>31a(i)1</t>
  </si>
  <si>
    <t>Cask Finish &amp; Cask Strength</t>
  </si>
  <si>
    <t>31a(i)2</t>
  </si>
  <si>
    <t>31a(i)3</t>
  </si>
  <si>
    <t>31a(i)</t>
  </si>
  <si>
    <t>31a(ii)1</t>
  </si>
  <si>
    <t>31a(ii)2</t>
  </si>
  <si>
    <t>31a(ii)3</t>
  </si>
  <si>
    <t>31a(ii)</t>
  </si>
  <si>
    <t>31a(iii)1</t>
  </si>
  <si>
    <t>31a(iii)2</t>
  </si>
  <si>
    <t>31a(iii)3</t>
  </si>
  <si>
    <t>31a(iii)</t>
  </si>
  <si>
    <t>31a</t>
  </si>
  <si>
    <t>31c(ii)(i)1</t>
  </si>
  <si>
    <t>31c(ii)(i)2</t>
  </si>
  <si>
    <t>31c(ii)(i)3</t>
  </si>
  <si>
    <t>31c(ii)(i)</t>
  </si>
  <si>
    <t>31c(ii)(ii)1</t>
  </si>
  <si>
    <t>31c(ii)(ii)2</t>
  </si>
  <si>
    <t>31c(ii)(ii)3</t>
  </si>
  <si>
    <t>31c(ii)(ii)</t>
  </si>
  <si>
    <t>31c(ii)(iii)1</t>
  </si>
  <si>
    <t>31c(ii)(iii)2</t>
  </si>
  <si>
    <t>31c(ii)(iii)3</t>
  </si>
  <si>
    <t>31c(ii)(iii)</t>
  </si>
  <si>
    <t>31c(ii)</t>
  </si>
  <si>
    <t>31d(i)1</t>
  </si>
  <si>
    <t>31d(i)2</t>
  </si>
  <si>
    <t>31d(i)3</t>
  </si>
  <si>
    <t>31d(i)</t>
  </si>
  <si>
    <t>31d(ii)1</t>
  </si>
  <si>
    <t>31d(ii)2</t>
  </si>
  <si>
    <t>31d(ii)3</t>
  </si>
  <si>
    <t>31d(ii)</t>
  </si>
  <si>
    <t>31d(iii)1</t>
  </si>
  <si>
    <t>31d(iii)2</t>
  </si>
  <si>
    <t>31d(iii)3</t>
  </si>
  <si>
    <t>31d(iii)</t>
  </si>
  <si>
    <t>31d</t>
  </si>
  <si>
    <t>31b</t>
  </si>
  <si>
    <t>31c(i)(i)1</t>
  </si>
  <si>
    <t>31c(i)(i)2</t>
  </si>
  <si>
    <t>31c(i)(i)3</t>
  </si>
  <si>
    <t>31c(i)(i)</t>
  </si>
  <si>
    <t>31c(i)(ii)1</t>
  </si>
  <si>
    <t>31c(i)(ii)2</t>
  </si>
  <si>
    <t>31c(i)(ii)3</t>
  </si>
  <si>
    <t>31c(i)(ii)</t>
  </si>
  <si>
    <t>31c(i)(iii)1</t>
  </si>
  <si>
    <t>31c(i)(iii)2</t>
  </si>
  <si>
    <t>31c(i)(iii)3</t>
  </si>
  <si>
    <t>31c(i)(iii)</t>
  </si>
  <si>
    <t>31c(i)</t>
  </si>
  <si>
    <t>31e(i)1</t>
  </si>
  <si>
    <t>31e(i)2</t>
  </si>
  <si>
    <t>31e(i)3</t>
  </si>
  <si>
    <t>31e(i)</t>
  </si>
  <si>
    <t>31e(ii)1</t>
  </si>
  <si>
    <t>31e(ii)2</t>
  </si>
  <si>
    <t>31e(ii)3</t>
  </si>
  <si>
    <t>31e(ii)</t>
  </si>
  <si>
    <t>31e(iii)1</t>
  </si>
  <si>
    <t>31e(iii)2</t>
  </si>
  <si>
    <t>31e(iii)3</t>
  </si>
  <si>
    <t>31e(iii)</t>
  </si>
  <si>
    <t>31e</t>
  </si>
  <si>
    <t>Biodynamic</t>
  </si>
  <si>
    <t>01a(ii)</t>
  </si>
  <si>
    <t>Low / No Alcohol</t>
  </si>
  <si>
    <t>01a(i)</t>
  </si>
  <si>
    <t>Organic</t>
  </si>
  <si>
    <t>01a(iii)</t>
  </si>
  <si>
    <t>01a</t>
  </si>
  <si>
    <t>19-45 g/L</t>
  </si>
  <si>
    <t>01b(2)1</t>
  </si>
  <si>
    <t>01b(2)2</t>
  </si>
  <si>
    <t>01b(2)</t>
  </si>
  <si>
    <t>6-18 g/L</t>
  </si>
  <si>
    <t>01b(1)1</t>
  </si>
  <si>
    <t>01b(1)3</t>
  </si>
  <si>
    <t>01b(1)2</t>
  </si>
  <si>
    <t>01b(1)</t>
  </si>
  <si>
    <t>121-200g/L</t>
  </si>
  <si>
    <t>01c(3)1</t>
  </si>
  <si>
    <t>01c(3)5</t>
  </si>
  <si>
    <t>01c(3)4</t>
  </si>
  <si>
    <t>01c(3)2</t>
  </si>
  <si>
    <t>01c(3)</t>
  </si>
  <si>
    <t>201+ g/L</t>
  </si>
  <si>
    <t>01c(4)1</t>
  </si>
  <si>
    <t>01c(4)5</t>
  </si>
  <si>
    <t>01c(4)4</t>
  </si>
  <si>
    <t>01c(4)2</t>
  </si>
  <si>
    <t>01c(4)</t>
  </si>
  <si>
    <t>45-80 g/L</t>
  </si>
  <si>
    <t>01c(1)1</t>
  </si>
  <si>
    <t>01c(1)2</t>
  </si>
  <si>
    <t>01c(1)</t>
  </si>
  <si>
    <t>81-120 g/L</t>
  </si>
  <si>
    <t>01c(2)1</t>
  </si>
  <si>
    <t>01c(2)5</t>
  </si>
  <si>
    <t>01c(2)4</t>
  </si>
  <si>
    <t>01c(2)2</t>
  </si>
  <si>
    <t>01c(2)</t>
  </si>
  <si>
    <t>Other Aromatised Wine</t>
  </si>
  <si>
    <t>11(i)a</t>
  </si>
  <si>
    <t>11(i)b</t>
  </si>
  <si>
    <t>11(i)c</t>
  </si>
  <si>
    <t>Vermouth</t>
  </si>
  <si>
    <t>11a</t>
  </si>
  <si>
    <t>11c</t>
  </si>
  <si>
    <t>11b</t>
  </si>
  <si>
    <t>Flavoured Wines Total</t>
  </si>
  <si>
    <t>Mead Total</t>
  </si>
  <si>
    <t>Sake Total</t>
  </si>
  <si>
    <t>Champagne Total</t>
  </si>
  <si>
    <t>Distilled Spirits (Other) Total</t>
  </si>
  <si>
    <t>Fruit/Seed/Nut Spirits/Eau-de-Vie Total</t>
  </si>
  <si>
    <t>Genever/Jenever Total</t>
  </si>
  <si>
    <t>Mezcal Total</t>
  </si>
  <si>
    <t>RTD/Cocktail Total</t>
  </si>
  <si>
    <t>Tequila/Agave Spirits Total</t>
  </si>
  <si>
    <t>Whiskey - Worldwide Total</t>
  </si>
  <si>
    <t>Other Aromatised Wine Total</t>
  </si>
  <si>
    <t>Vermouth Total</t>
  </si>
  <si>
    <t>Double IPA (22A) Total</t>
  </si>
  <si>
    <t>English IPA (12C) Total</t>
  </si>
  <si>
    <t>IPA (21) Total</t>
  </si>
  <si>
    <t>Australian Sparkling Ale (12B) Total</t>
  </si>
  <si>
    <t>Belgian Pale Ale (24B) Total</t>
  </si>
  <si>
    <t>Belgian Single (26A) Total</t>
  </si>
  <si>
    <t>Bière de Garde (24C) Total</t>
  </si>
  <si>
    <t>British Bitter (11) Total</t>
  </si>
  <si>
    <t>British Golden Ale (12A) Total</t>
  </si>
  <si>
    <t>California Common (19B) Total</t>
  </si>
  <si>
    <t>Cream Ale (1C) Total</t>
  </si>
  <si>
    <t>Historical Beer: Kentucky Common (27(ii)) Total</t>
  </si>
  <si>
    <t>Kölsch (5B) Total</t>
  </si>
  <si>
    <t>Pale American Ale (18) Total</t>
  </si>
  <si>
    <t>Strong Belgian Ale (25) Total</t>
  </si>
  <si>
    <t>American Lager (1B) Total</t>
  </si>
  <si>
    <t>American Light Lager (1A) Total</t>
  </si>
  <si>
    <t>Czech Pale Lager (3A) Total</t>
  </si>
  <si>
    <t>Czech Premium Pale Lager (3B) Total</t>
  </si>
  <si>
    <t>German Helles Exportbier (5C) Total</t>
  </si>
  <si>
    <t>German Leichtbier (5A) Total</t>
  </si>
  <si>
    <t>German Pils (5D) Total</t>
  </si>
  <si>
    <t>Historical Beer: Pre-Prohibition Lager (27(vi)) Total</t>
  </si>
  <si>
    <t>International Pale Lager (2A) Total</t>
  </si>
  <si>
    <t>Kellerbier (7C) Total</t>
  </si>
  <si>
    <t>Märzen (6A) Total</t>
  </si>
  <si>
    <t>Pale Malty European Lager (4) Total</t>
  </si>
  <si>
    <t>Vienna Lager (7A) Total</t>
  </si>
  <si>
    <t>American Porter (20A) Total</t>
  </si>
  <si>
    <t>American Stout (20B) Total</t>
  </si>
  <si>
    <t>Baltic Porter (9C) Total</t>
  </si>
  <si>
    <t>Dark British Beer (16) Total</t>
  </si>
  <si>
    <t>English Porter (13C) Total</t>
  </si>
  <si>
    <t>Historical Beer: Pre-Prohibition Porter (27(vii)) Total</t>
  </si>
  <si>
    <t>Imperial Stout (20C) Total</t>
  </si>
  <si>
    <t>Irish Extra Stout (15C) Total</t>
  </si>
  <si>
    <t>Irish Stout (15B) Total</t>
  </si>
  <si>
    <t>American Wild Ale (28) Total</t>
  </si>
  <si>
    <t>European Sour Ale (23) Total</t>
  </si>
  <si>
    <t>Historical Beer: Gose (27(i)) Total</t>
  </si>
  <si>
    <t>Historical Beer: Lichtenhainer (27(iii)) Total</t>
  </si>
  <si>
    <t>Altbier (7B) Total</t>
  </si>
  <si>
    <t>Alternative Fermentables Beer (31) Total</t>
  </si>
  <si>
    <t>Amber and Brown American Beer (19) Total</t>
  </si>
  <si>
    <t>Brown British Beer (13) Total</t>
  </si>
  <si>
    <t>Czech Lager (3) Total</t>
  </si>
  <si>
    <t>Dark European Lager (8) Total</t>
  </si>
  <si>
    <t>Dunkles Bock (6C) Total</t>
  </si>
  <si>
    <t>Fruit Beer (29) Total</t>
  </si>
  <si>
    <t>Historical Beer (27) Total</t>
  </si>
  <si>
    <t>International Lager (2) Total</t>
  </si>
  <si>
    <t>Irish Red Ale (15A) Total</t>
  </si>
  <si>
    <t>Kellerbier: Amber Kellerbier (7C(ii)) Total</t>
  </si>
  <si>
    <t>Kellerbier: Pale Kellerbier (7C(i)) Total</t>
  </si>
  <si>
    <t>Monastic Ale (26) Total</t>
  </si>
  <si>
    <t>Rauchbier (6B) Total</t>
  </si>
  <si>
    <t>Scottish Ale (14) Total</t>
  </si>
  <si>
    <t>Smoked Beer (32) Total</t>
  </si>
  <si>
    <t>Specialty Beer (27(x)) Total</t>
  </si>
  <si>
    <t>Specialty Beer (34) Total</t>
  </si>
  <si>
    <t>Spiced Beer (30) Total</t>
  </si>
  <si>
    <t>Strong American Ale (22) Total</t>
  </si>
  <si>
    <t>Strong British Ale (17) Total</t>
  </si>
  <si>
    <t>Strong European Beer (9) Total</t>
  </si>
  <si>
    <t>Wood Beer (33) Total</t>
  </si>
  <si>
    <t>American Wheat Beer (1D) Total</t>
  </si>
  <si>
    <t>German Wheat Beer (10) Total</t>
  </si>
  <si>
    <t>Witbier (24A) Total</t>
  </si>
  <si>
    <t>Confectionary Flavoured Total</t>
  </si>
  <si>
    <t>Fruit Flavoured Total</t>
  </si>
  <si>
    <t>Other Flavoured Total</t>
  </si>
  <si>
    <t>Bual &amp; Other Medium Sweet Styles Total</t>
  </si>
  <si>
    <t>Malmsey &amp; Other Sweet Total</t>
  </si>
  <si>
    <t>Sercial &amp; Other Dry Styles Total</t>
  </si>
  <si>
    <t>Verdelho &amp; Other Medium Dry Styles Total</t>
  </si>
  <si>
    <t>10 Year Tawny Total</t>
  </si>
  <si>
    <t>20 Year Tawny Total</t>
  </si>
  <si>
    <t>30 Year Tawny Total</t>
  </si>
  <si>
    <t>40 Year Tawny Total</t>
  </si>
  <si>
    <t>Colheita Total</t>
  </si>
  <si>
    <t>Crusted Total</t>
  </si>
  <si>
    <t>Late Bottled Vintage Total</t>
  </si>
  <si>
    <t>Pink Total</t>
  </si>
  <si>
    <t>Reserve Total</t>
  </si>
  <si>
    <t>Ruby Total</t>
  </si>
  <si>
    <t>Single Quinta Vintage Total</t>
  </si>
  <si>
    <t>Tawny Total</t>
  </si>
  <si>
    <t>Vintage Total</t>
  </si>
  <si>
    <t>White Total</t>
  </si>
  <si>
    <t>Amontillado Total</t>
  </si>
  <si>
    <t>Cream Total</t>
  </si>
  <si>
    <t>Fino Total</t>
  </si>
  <si>
    <t>Fino En Rama Total</t>
  </si>
  <si>
    <t>Manzanilla Total</t>
  </si>
  <si>
    <t>Manzanilla En Rama Total</t>
  </si>
  <si>
    <t>Manzanilla Pasada Total</t>
  </si>
  <si>
    <t>Medium Sherry Total</t>
  </si>
  <si>
    <t>Moscatel Total</t>
  </si>
  <si>
    <t>Oloroso Total</t>
  </si>
  <si>
    <t>Oloroso Dulce Total</t>
  </si>
  <si>
    <t>Pale Cream Total</t>
  </si>
  <si>
    <t>Palo Cortado Total</t>
  </si>
  <si>
    <t>Pedro Ximénez Total</t>
  </si>
  <si>
    <t>Dry Total</t>
  </si>
  <si>
    <t>Sweet Total</t>
  </si>
  <si>
    <t>Braggot Total</t>
  </si>
  <si>
    <t>Great Mead Total</t>
  </si>
  <si>
    <t>Hydromel Total</t>
  </si>
  <si>
    <t>Melomel Total</t>
  </si>
  <si>
    <t>Show Mead Total</t>
  </si>
  <si>
    <t>Daiginjo Total</t>
  </si>
  <si>
    <t>Futsu-shu Total</t>
  </si>
  <si>
    <t>Genshu Total</t>
  </si>
  <si>
    <t>Ginjo Total</t>
  </si>
  <si>
    <t>Honjozo Total</t>
  </si>
  <si>
    <t>Junmai Total</t>
  </si>
  <si>
    <t>Junmai Daiginjo Total</t>
  </si>
  <si>
    <t>Junmai Ginjo Total</t>
  </si>
  <si>
    <t>Nama Total</t>
  </si>
  <si>
    <t>Nigori Total</t>
  </si>
  <si>
    <t>Yamahai and Kimoto Total</t>
  </si>
  <si>
    <t>Medium Total</t>
  </si>
  <si>
    <t>Brut Total</t>
  </si>
  <si>
    <t>Brut Nature Total</t>
  </si>
  <si>
    <t>Dulce Total</t>
  </si>
  <si>
    <t>Extra Brut Total</t>
  </si>
  <si>
    <t>Extra Seco Total</t>
  </si>
  <si>
    <t>Seco Total</t>
  </si>
  <si>
    <t>Semi Seco Total</t>
  </si>
  <si>
    <t>Demi Sec Total</t>
  </si>
  <si>
    <t>Doux Total</t>
  </si>
  <si>
    <t>Extra Dry Total</t>
  </si>
  <si>
    <t>Sec Total</t>
  </si>
  <si>
    <t>Ultra Brut Total</t>
  </si>
  <si>
    <t>Zero Dosage Total</t>
  </si>
  <si>
    <t>Asolo Prosecco DOCG Total</t>
  </si>
  <si>
    <t>Conegliano Valdobbiadene Superiore DOCG Total</t>
  </si>
  <si>
    <t>Conegliano Valdobbiadene Superiore DOCG Rive Total</t>
  </si>
  <si>
    <t>Conegliano Valdobbiadene Superiore DOCG Sui Lieviti Total</t>
  </si>
  <si>
    <t>Prosecco DOC Total</t>
  </si>
  <si>
    <t>Prosecco DOC Treviso Total</t>
  </si>
  <si>
    <t>Valdobbiadene Superiore di Cartizze DOCG Total</t>
  </si>
  <si>
    <t>Blanche Total</t>
  </si>
  <si>
    <t>Bohemian &amp; Other Styles Total</t>
  </si>
  <si>
    <t>Verte Total</t>
  </si>
  <si>
    <t>Clear Total</t>
  </si>
  <si>
    <t>Golden Total</t>
  </si>
  <si>
    <t>VS Total</t>
  </si>
  <si>
    <t>VSOP Total</t>
  </si>
  <si>
    <t>XO/Napoleon/Hors d'âge Total</t>
  </si>
  <si>
    <t>Baijiu Total</t>
  </si>
  <si>
    <t>Korean Soju Total</t>
  </si>
  <si>
    <t>Makgeolli Total</t>
  </si>
  <si>
    <t>Aperitif Total</t>
  </si>
  <si>
    <t>Cocktail (Droppers) Total</t>
  </si>
  <si>
    <t>Digestive Total</t>
  </si>
  <si>
    <t>Fine Total</t>
  </si>
  <si>
    <t>VS/Reserve Total</t>
  </si>
  <si>
    <t>XO Total</t>
  </si>
  <si>
    <t>Extra / XXO Total</t>
  </si>
  <si>
    <t>Hors d'âge Total</t>
  </si>
  <si>
    <t>No Age Statement Total</t>
  </si>
  <si>
    <t>Vintage / Age Stated Total</t>
  </si>
  <si>
    <t>Aniseed Total</t>
  </si>
  <si>
    <t>Floral Total</t>
  </si>
  <si>
    <t>Herb Total</t>
  </si>
  <si>
    <t>Other Total</t>
  </si>
  <si>
    <t>Root Total</t>
  </si>
  <si>
    <t>Fermented &amp; Distilled Total</t>
  </si>
  <si>
    <t>Macerated &amp; Distilled Total</t>
  </si>
  <si>
    <t>Jonge Total</t>
  </si>
  <si>
    <t>Oude Total</t>
  </si>
  <si>
    <t>Distilled Dry Gin (Contemporary) Total</t>
  </si>
  <si>
    <t>Flavoured Total</t>
  </si>
  <si>
    <t>London Dry Gin Total</t>
  </si>
  <si>
    <t>Old Tom Total</t>
  </si>
  <si>
    <t>Sloe Gin Total</t>
  </si>
  <si>
    <t>Wood Finished/Rested Total</t>
  </si>
  <si>
    <t>Clear/White/No Age/White Dog Total</t>
  </si>
  <si>
    <t>Mature/Wood Aged Total</t>
  </si>
  <si>
    <t>Brandy de Jerez Total</t>
  </si>
  <si>
    <t>Grappa Total</t>
  </si>
  <si>
    <t>Marc/Pommace Brandy Total</t>
  </si>
  <si>
    <t>Other Wine Based Brandy/Aguardente Total</t>
  </si>
  <si>
    <t>Berry Fruit Total</t>
  </si>
  <si>
    <t>Chocolate Total</t>
  </si>
  <si>
    <t>Citrus Fruit Total</t>
  </si>
  <si>
    <t>Coconut Total</t>
  </si>
  <si>
    <t>Coffee Total</t>
  </si>
  <si>
    <t>Confectionary Total</t>
  </si>
  <si>
    <t>Egg Total</t>
  </si>
  <si>
    <t>Floral/Plant Total</t>
  </si>
  <si>
    <t>Honey Total</t>
  </si>
  <si>
    <t>Nut Total</t>
  </si>
  <si>
    <t>Orchard Fruit Total</t>
  </si>
  <si>
    <t>Ancestral Total</t>
  </si>
  <si>
    <t>Artisanal Total</t>
  </si>
  <si>
    <t>Cachaca Total</t>
  </si>
  <si>
    <t>Flavoured Spirits Total</t>
  </si>
  <si>
    <t>Fruit Cup Total</t>
  </si>
  <si>
    <t>Irish' Poteen Total</t>
  </si>
  <si>
    <t>Chilean Total</t>
  </si>
  <si>
    <t>Peruvian Total</t>
  </si>
  <si>
    <t>Agricole/Cane Sugar Total</t>
  </si>
  <si>
    <t>Cachaça Total</t>
  </si>
  <si>
    <t>Molasses Total</t>
  </si>
  <si>
    <t>Awamori Total</t>
  </si>
  <si>
    <t>Imo - Sweet Potato Total</t>
  </si>
  <si>
    <t>Kokuto - Brown Sugar Total</t>
  </si>
  <si>
    <t>Kome - Rice Total</t>
  </si>
  <si>
    <t>Mugi - Barley Total</t>
  </si>
  <si>
    <t>Other Tori Moromi/Kasu Tori Total</t>
  </si>
  <si>
    <t>Soba - Rye Total</t>
  </si>
  <si>
    <t>100% Agave Total</t>
  </si>
  <si>
    <t>Blended/Mixto Total</t>
  </si>
  <si>
    <t>Artisan Total</t>
  </si>
  <si>
    <t>Neutral Total</t>
  </si>
  <si>
    <t>Blended Total</t>
  </si>
  <si>
    <t>Blended Grain Total</t>
  </si>
  <si>
    <t>Blended Malt Total</t>
  </si>
  <si>
    <t>Deluxe Blended Total</t>
  </si>
  <si>
    <t>Single Grain Total</t>
  </si>
  <si>
    <t>Single Malt Total</t>
  </si>
  <si>
    <t>Single Pot Still Total</t>
  </si>
  <si>
    <t>Bourbon Total</t>
  </si>
  <si>
    <t>Bourbon - Straight Total</t>
  </si>
  <si>
    <t>Rye Total</t>
  </si>
  <si>
    <t>Tennessee Whiskey Total</t>
  </si>
  <si>
    <t>Biodynamic Total</t>
  </si>
  <si>
    <t>Low / No Alcohol Total</t>
  </si>
  <si>
    <t>Organic Total</t>
  </si>
  <si>
    <t>19-45 g/L Total</t>
  </si>
  <si>
    <t>6-18 g/L Total</t>
  </si>
  <si>
    <t>121-200g/L Total</t>
  </si>
  <si>
    <t>201+ g/L Total</t>
  </si>
  <si>
    <t>45-80 g/L Total</t>
  </si>
  <si>
    <t>81-120 g/L Total</t>
  </si>
  <si>
    <t>Spirit-Sake</t>
  </si>
  <si>
    <t>Beer-Mead</t>
  </si>
  <si>
    <t>Still Wine - Sweet (45+ g/L Residual Sugar)</t>
  </si>
  <si>
    <t>Still Wine - Dry (below 5 g/L Residual Sugar)</t>
  </si>
  <si>
    <t>Still Wine - Medium (5-45 g/L Residual Sugar)</t>
  </si>
  <si>
    <t>Still Wine - Dry (below 5 g/L Residual Sugar) Total</t>
  </si>
  <si>
    <t>Still Wine - Medium (5-45 g/L Residual Sugar) Total</t>
  </si>
  <si>
    <t>Still Wine - Sweet (45+ g/L Residual Sugar) Total</t>
  </si>
  <si>
    <t>32j(i)1</t>
  </si>
  <si>
    <t>32j(i)2</t>
  </si>
  <si>
    <t>32j(i)3</t>
  </si>
  <si>
    <t>32j(i)</t>
  </si>
  <si>
    <t>32j(ii)1</t>
  </si>
  <si>
    <t>32j(ii)2</t>
  </si>
  <si>
    <t>32j(ii)3</t>
  </si>
  <si>
    <t>32j(ii)</t>
  </si>
  <si>
    <t>32j(iii)1</t>
  </si>
  <si>
    <t>32j(iii)2</t>
  </si>
  <si>
    <t>32j(iii)3</t>
  </si>
  <si>
    <t>32j(iii)</t>
  </si>
  <si>
    <t>32j</t>
  </si>
  <si>
    <t>Blended Grain-&gt;Lightly Peated</t>
  </si>
  <si>
    <t>Blended Grain-&gt;Peated</t>
  </si>
  <si>
    <t>Blended Grain-&gt;Unpeated</t>
  </si>
  <si>
    <t>873-31</t>
  </si>
  <si>
    <t>879-19</t>
  </si>
  <si>
    <t>873-13</t>
  </si>
  <si>
    <t>873-3</t>
  </si>
  <si>
    <t>873-27</t>
  </si>
  <si>
    <t>873-2</t>
  </si>
  <si>
    <t>873-26</t>
  </si>
  <si>
    <t>873-32</t>
  </si>
  <si>
    <t>873-34</t>
  </si>
  <si>
    <t>873-30</t>
  </si>
  <si>
    <t>873-22</t>
  </si>
  <si>
    <t>873-9</t>
  </si>
  <si>
    <t>873-33</t>
  </si>
  <si>
    <t>Other Rice Wine</t>
  </si>
  <si>
    <t>19a(vii)</t>
  </si>
  <si>
    <t>19b(vii)</t>
  </si>
  <si>
    <t>19c(vii)</t>
  </si>
  <si>
    <t>22b(i)</t>
  </si>
  <si>
    <t>22b(ii)</t>
  </si>
  <si>
    <t>23o</t>
  </si>
  <si>
    <t>23o(i)</t>
  </si>
  <si>
    <t>32h(i)</t>
  </si>
  <si>
    <t>32h(ii)</t>
  </si>
  <si>
    <t>32h(iii)</t>
  </si>
  <si>
    <t>Dry (below 5 g/L Residual Sugar)</t>
  </si>
  <si>
    <t>Medium (5-45 g/L Residual Sugar)</t>
  </si>
  <si>
    <t>01b</t>
  </si>
  <si>
    <t>Sweet (45+ g/L Residual Sugar)</t>
  </si>
  <si>
    <t>01c</t>
  </si>
  <si>
    <t>Discount Code</t>
  </si>
  <si>
    <t>Amber</t>
  </si>
  <si>
    <t>Discount %</t>
  </si>
  <si>
    <t>Global Wine &amp; Spirits Awards Asia</t>
  </si>
  <si>
    <t>HKD 1500 / USD 192</t>
  </si>
  <si>
    <t>HKD 450 / USD 58</t>
  </si>
  <si>
    <t>Until 12 Sep 2025</t>
  </si>
  <si>
    <t>18 Aug - 12 Sep 2025</t>
  </si>
  <si>
    <t>25-26 Sep 2025</t>
  </si>
  <si>
    <t>gwsaa.com</t>
  </si>
  <si>
    <t>Spirits (700ml) - 2 bottles (700ml) / 3 bottles (500ml)</t>
  </si>
  <si>
    <t>Food Pairing - 1 additional bottle per food item</t>
  </si>
  <si>
    <t>Shipping details: https://gwsaa.com/enter-ship/</t>
  </si>
  <si>
    <t>Credit Cards</t>
  </si>
  <si>
    <t>GWSAA Reserve</t>
  </si>
  <si>
    <t>GWSAA Winery</t>
  </si>
  <si>
    <t>GWSAA Whisky</t>
  </si>
  <si>
    <t>GWSAA Distillery</t>
  </si>
  <si>
    <t>GWSAA Beer</t>
  </si>
  <si>
    <t>GWSAA Brewery</t>
  </si>
  <si>
    <t>TBC</t>
  </si>
  <si>
    <t>Would you be interested in showcasing at our events</t>
  </si>
  <si>
    <t>Meiburg Wine Media Limited - GWSAA</t>
  </si>
  <si>
    <t>Wine &amp; Sake - 3 bottles (750ml) / 2 bottles (500ml)</t>
  </si>
  <si>
    <t>Beer (330ml) - 4 bottles (330ml) / 2 bottles (500ml)</t>
  </si>
  <si>
    <t>HKD 600 / USD 77</t>
  </si>
  <si>
    <t>Twitter / X</t>
  </si>
  <si>
    <t>Xiaohongshu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</si>
</sst>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6" x14ac:knownFonts="1">
    <font>
      <sz val="10"/>
      <name val="Arial"/>
    </font>
    <font>
      <b/>
      <sz val="12"/>
      <name val="Arial"/>
      <family val="2"/>
    </font>
    <font>
      <b/>
      <sz val="8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i/>
      <sz val="12"/>
      <name val="Arial"/>
      <family val="2"/>
    </font>
    <font>
      <sz val="12"/>
      <name val="Arial"/>
      <family val="2"/>
    </font>
    <font>
      <b/>
      <i/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i/>
      <sz val="8"/>
      <name val="Arial"/>
      <family val="2"/>
    </font>
    <font>
      <sz val="9"/>
      <name val="Arial"/>
      <family val="2"/>
    </font>
    <font>
      <sz val="7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u/>
      <sz val="10"/>
      <color theme="10"/>
      <name val="Arial"/>
      <family val="2"/>
    </font>
    <font>
      <b/>
      <sz val="8"/>
      <color theme="0"/>
      <name val="Arial"/>
      <family val="2"/>
    </font>
    <font>
      <b/>
      <sz val="6"/>
      <color theme="0"/>
      <name val="Arial"/>
      <family val="2"/>
    </font>
    <font>
      <sz val="10"/>
      <color theme="0"/>
      <name val="Arial"/>
      <family val="2"/>
    </font>
    <font>
      <sz val="12"/>
      <name val="Calibri"/>
      <family val="2"/>
      <scheme val="minor"/>
    </font>
    <font>
      <sz val="8"/>
      <color theme="0"/>
      <name val="Arial"/>
      <family val="2"/>
    </font>
    <font>
      <sz val="22"/>
      <color theme="0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0"/>
      <color rgb="FF24708D"/>
      <name val="Arial"/>
      <family val="2"/>
    </font>
    <font>
      <sz val="10"/>
      <color theme="0" tint="-0.34998626667073579"/>
      <name val="Arial"/>
      <family val="2"/>
    </font>
    <font>
      <sz val="6"/>
      <color theme="0" tint="-0.34998626667073579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1"/>
      <color theme="0"/>
      <name val="Arial"/>
      <family val="2"/>
    </font>
    <font>
      <b/>
      <sz val="18"/>
      <color rgb="FF343D47"/>
      <name val="Arial"/>
      <family val="2"/>
    </font>
    <font>
      <sz val="18"/>
      <color rgb="FF343D47"/>
      <name val="Arial"/>
      <family val="2"/>
    </font>
    <font>
      <b/>
      <i/>
      <sz val="8"/>
      <color rgb="FFBBA14D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0D1D3"/>
        <bgColor indexed="64"/>
      </patternFill>
    </fill>
    <fill>
      <patternFill patternType="solid">
        <fgColor rgb="FF80C4D4"/>
        <bgColor indexed="64"/>
      </patternFill>
    </fill>
    <fill>
      <patternFill patternType="solid">
        <fgColor rgb="FF24708D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BA14D"/>
        <bgColor indexed="64"/>
      </patternFill>
    </fill>
    <fill>
      <patternFill patternType="solid">
        <fgColor rgb="FF343D47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hair">
        <color theme="2" tint="-9.9948118533890809E-2"/>
      </bottom>
      <diagonal/>
    </border>
    <border>
      <left/>
      <right style="medium">
        <color indexed="64"/>
      </right>
      <top style="medium">
        <color indexed="64"/>
      </top>
      <bottom style="hair">
        <color theme="2" tint="-9.9948118533890809E-2"/>
      </bottom>
      <diagonal/>
    </border>
    <border>
      <left/>
      <right style="medium">
        <color indexed="64"/>
      </right>
      <top style="hair">
        <color theme="2" tint="-9.9948118533890809E-2"/>
      </top>
      <bottom style="hair">
        <color theme="2" tint="-9.9948118533890809E-2"/>
      </bottom>
      <diagonal/>
    </border>
    <border>
      <left/>
      <right style="medium">
        <color indexed="64"/>
      </right>
      <top style="hair">
        <color theme="2" tint="-9.9948118533890809E-2"/>
      </top>
      <bottom style="medium">
        <color indexed="64"/>
      </bottom>
      <diagonal/>
    </border>
    <border>
      <left/>
      <right/>
      <top style="hair">
        <color theme="2" tint="-9.9948118533890809E-2"/>
      </top>
      <bottom style="hair">
        <color theme="2" tint="-9.9948118533890809E-2"/>
      </bottom>
      <diagonal/>
    </border>
    <border>
      <left/>
      <right/>
      <top style="hair">
        <color theme="2" tint="-9.9948118533890809E-2"/>
      </top>
      <bottom/>
      <diagonal/>
    </border>
    <border>
      <left/>
      <right/>
      <top style="hair">
        <color theme="2" tint="-9.9948118533890809E-2"/>
      </top>
      <bottom style="medium">
        <color indexed="64"/>
      </bottom>
      <diagonal/>
    </border>
    <border>
      <left/>
      <right style="medium">
        <color indexed="64"/>
      </right>
      <top style="hair">
        <color theme="2" tint="-9.9948118533890809E-2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 style="hair">
        <color theme="2" tint="-9.9948118533890809E-2"/>
      </bottom>
      <diagonal/>
    </border>
    <border>
      <left/>
      <right style="medium">
        <color indexed="64"/>
      </right>
      <top/>
      <bottom style="hair">
        <color theme="2" tint="-9.9948118533890809E-2"/>
      </bottom>
      <diagonal/>
    </border>
    <border>
      <left/>
      <right/>
      <top style="thin">
        <color indexed="64"/>
      </top>
      <bottom style="hair">
        <color theme="2" tint="-9.9948118533890809E-2"/>
      </bottom>
      <diagonal/>
    </border>
    <border>
      <left/>
      <right style="medium">
        <color indexed="64"/>
      </right>
      <top style="thin">
        <color indexed="64"/>
      </top>
      <bottom style="hair">
        <color theme="2" tint="-9.9948118533890809E-2"/>
      </bottom>
      <diagonal/>
    </border>
    <border>
      <left/>
      <right/>
      <top style="hair">
        <color theme="2" tint="-9.9948118533890809E-2"/>
      </top>
      <bottom style="thin">
        <color indexed="64"/>
      </bottom>
      <diagonal/>
    </border>
    <border>
      <left/>
      <right style="medium">
        <color indexed="64"/>
      </right>
      <top style="hair">
        <color theme="2" tint="-9.9948118533890809E-2"/>
      </top>
      <bottom style="thin">
        <color indexed="64"/>
      </bottom>
      <diagonal/>
    </border>
    <border>
      <left style="thin">
        <color rgb="FF999999"/>
      </left>
      <right/>
      <top style="thin">
        <color indexed="9"/>
      </top>
      <bottom/>
      <diagonal/>
    </border>
    <border>
      <left style="thin">
        <color indexed="9"/>
      </left>
      <right/>
      <top style="thin">
        <color rgb="FF999999"/>
      </top>
      <bottom style="thin">
        <color rgb="FF999999"/>
      </bottom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0" fontId="17" fillId="0" borderId="0" applyNumberFormat="0" applyFill="0" applyBorder="0" applyAlignment="0" applyProtection="0"/>
    <xf numFmtId="9" fontId="9" fillId="0" borderId="0" applyFont="0" applyFill="0" applyBorder="0" applyAlignment="0" applyProtection="0"/>
  </cellStyleXfs>
  <cellXfs count="222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Continuous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6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Continuous" vertical="center" wrapText="1"/>
    </xf>
    <xf numFmtId="0" fontId="6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/>
    </xf>
    <xf numFmtId="0" fontId="8" fillId="0" borderId="0" xfId="0" applyFont="1"/>
    <xf numFmtId="0" fontId="0" fillId="6" borderId="0" xfId="0" applyFill="1"/>
    <xf numFmtId="0" fontId="0" fillId="6" borderId="2" xfId="0" applyFill="1" applyBorder="1"/>
    <xf numFmtId="0" fontId="0" fillId="6" borderId="3" xfId="0" applyFill="1" applyBorder="1"/>
    <xf numFmtId="0" fontId="0" fillId="6" borderId="4" xfId="0" applyFill="1" applyBorder="1"/>
    <xf numFmtId="0" fontId="16" fillId="7" borderId="0" xfId="0" applyFont="1" applyFill="1"/>
    <xf numFmtId="0" fontId="0" fillId="0" borderId="0" xfId="0" applyAlignment="1">
      <alignment horizontal="left"/>
    </xf>
    <xf numFmtId="0" fontId="10" fillId="8" borderId="5" xfId="0" applyFont="1" applyFill="1" applyBorder="1"/>
    <xf numFmtId="0" fontId="10" fillId="8" borderId="6" xfId="0" applyFont="1" applyFill="1" applyBorder="1"/>
    <xf numFmtId="0" fontId="10" fillId="8" borderId="0" xfId="0" applyFont="1" applyFill="1"/>
    <xf numFmtId="0" fontId="10" fillId="8" borderId="7" xfId="0" applyFont="1" applyFill="1" applyBorder="1"/>
    <xf numFmtId="0" fontId="8" fillId="5" borderId="51" xfId="0" applyFont="1" applyFill="1" applyBorder="1"/>
    <xf numFmtId="0" fontId="0" fillId="9" borderId="52" xfId="0" applyFill="1" applyBorder="1" applyAlignment="1">
      <alignment horizontal="left"/>
    </xf>
    <xf numFmtId="0" fontId="8" fillId="9" borderId="51" xfId="0" applyFont="1" applyFill="1" applyBorder="1"/>
    <xf numFmtId="0" fontId="10" fillId="9" borderId="53" xfId="0" applyFont="1" applyFill="1" applyBorder="1" applyAlignment="1">
      <alignment horizontal="left"/>
    </xf>
    <xf numFmtId="0" fontId="10" fillId="9" borderId="54" xfId="0" applyFont="1" applyFill="1" applyBorder="1" applyAlignment="1">
      <alignment horizontal="left"/>
    </xf>
    <xf numFmtId="0" fontId="0" fillId="10" borderId="8" xfId="0" applyFill="1" applyBorder="1"/>
    <xf numFmtId="0" fontId="18" fillId="0" borderId="8" xfId="0" applyFont="1" applyBorder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19" fillId="12" borderId="9" xfId="0" applyFont="1" applyFill="1" applyBorder="1" applyAlignment="1">
      <alignment horizontal="center" vertical="center" wrapText="1"/>
    </xf>
    <xf numFmtId="0" fontId="18" fillId="12" borderId="12" xfId="0" applyFont="1" applyFill="1" applyBorder="1" applyAlignment="1">
      <alignment horizontal="center" vertical="center" wrapText="1"/>
    </xf>
    <xf numFmtId="0" fontId="10" fillId="13" borderId="20" xfId="0" applyFont="1" applyFill="1" applyBorder="1"/>
    <xf numFmtId="0" fontId="10" fillId="13" borderId="14" xfId="0" applyFont="1" applyFill="1" applyBorder="1"/>
    <xf numFmtId="0" fontId="10" fillId="13" borderId="15" xfId="0" applyFont="1" applyFill="1" applyBorder="1" applyAlignment="1">
      <alignment horizontal="left"/>
    </xf>
    <xf numFmtId="0" fontId="10" fillId="8" borderId="21" xfId="0" applyFont="1" applyFill="1" applyBorder="1" applyAlignment="1">
      <alignment horizontal="left"/>
    </xf>
    <xf numFmtId="0" fontId="10" fillId="8" borderId="22" xfId="0" applyFont="1" applyFill="1" applyBorder="1" applyAlignment="1">
      <alignment horizontal="left"/>
    </xf>
    <xf numFmtId="0" fontId="21" fillId="7" borderId="0" xfId="0" applyFont="1" applyFill="1"/>
    <xf numFmtId="4" fontId="0" fillId="6" borderId="0" xfId="0" applyNumberFormat="1" applyFill="1"/>
    <xf numFmtId="0" fontId="10" fillId="8" borderId="20" xfId="0" applyFont="1" applyFill="1" applyBorder="1"/>
    <xf numFmtId="0" fontId="10" fillId="8" borderId="14" xfId="0" applyFont="1" applyFill="1" applyBorder="1"/>
    <xf numFmtId="0" fontId="10" fillId="8" borderId="15" xfId="0" applyFont="1" applyFill="1" applyBorder="1" applyAlignment="1">
      <alignment horizontal="left"/>
    </xf>
    <xf numFmtId="0" fontId="10" fillId="8" borderId="5" xfId="0" applyFont="1" applyFill="1" applyBorder="1" applyAlignment="1">
      <alignment horizontal="right"/>
    </xf>
    <xf numFmtId="0" fontId="10" fillId="8" borderId="6" xfId="0" applyFont="1" applyFill="1" applyBorder="1" applyAlignment="1">
      <alignment horizontal="right"/>
    </xf>
    <xf numFmtId="0" fontId="8" fillId="8" borderId="51" xfId="0" applyFont="1" applyFill="1" applyBorder="1"/>
    <xf numFmtId="0" fontId="0" fillId="8" borderId="52" xfId="0" applyFill="1" applyBorder="1" applyAlignment="1">
      <alignment horizontal="left"/>
    </xf>
    <xf numFmtId="0" fontId="10" fillId="8" borderId="55" xfId="0" applyFont="1" applyFill="1" applyBorder="1" applyAlignment="1">
      <alignment horizontal="right"/>
    </xf>
    <xf numFmtId="0" fontId="10" fillId="8" borderId="56" xfId="0" applyFont="1" applyFill="1" applyBorder="1" applyAlignment="1">
      <alignment horizontal="right"/>
    </xf>
    <xf numFmtId="49" fontId="10" fillId="8" borderId="0" xfId="0" applyNumberFormat="1" applyFont="1" applyFill="1"/>
    <xf numFmtId="15" fontId="10" fillId="8" borderId="7" xfId="0" applyNumberFormat="1" applyFont="1" applyFill="1" applyBorder="1"/>
    <xf numFmtId="0" fontId="14" fillId="8" borderId="0" xfId="0" applyFont="1" applyFill="1"/>
    <xf numFmtId="15" fontId="14" fillId="8" borderId="0" xfId="0" applyNumberFormat="1" applyFont="1" applyFill="1"/>
    <xf numFmtId="0" fontId="0" fillId="6" borderId="0" xfId="0" applyFill="1" applyAlignment="1">
      <alignment horizontal="left"/>
    </xf>
    <xf numFmtId="9" fontId="8" fillId="9" borderId="51" xfId="3" applyFont="1" applyFill="1" applyBorder="1"/>
    <xf numFmtId="43" fontId="10" fillId="8" borderId="53" xfId="1" applyFont="1" applyFill="1" applyBorder="1" applyAlignment="1"/>
    <xf numFmtId="43" fontId="10" fillId="8" borderId="58" xfId="1" applyFont="1" applyFill="1" applyBorder="1" applyAlignment="1"/>
    <xf numFmtId="43" fontId="27" fillId="8" borderId="54" xfId="1" applyFont="1" applyFill="1" applyBorder="1" applyAlignment="1"/>
    <xf numFmtId="9" fontId="11" fillId="6" borderId="0" xfId="3" applyFont="1" applyFill="1" applyBorder="1"/>
    <xf numFmtId="9" fontId="19" fillId="14" borderId="24" xfId="3" applyFont="1" applyFill="1" applyBorder="1" applyAlignment="1">
      <alignment horizontal="center" vertical="center" wrapText="1"/>
    </xf>
    <xf numFmtId="9" fontId="11" fillId="6" borderId="25" xfId="3" applyFont="1" applyFill="1" applyBorder="1"/>
    <xf numFmtId="43" fontId="18" fillId="14" borderId="10" xfId="1" applyFont="1" applyFill="1" applyBorder="1" applyAlignment="1">
      <alignment horizontal="center" vertical="center" wrapText="1"/>
    </xf>
    <xf numFmtId="43" fontId="0" fillId="0" borderId="26" xfId="1" applyFont="1" applyFill="1" applyBorder="1"/>
    <xf numFmtId="43" fontId="15" fillId="6" borderId="3" xfId="1" applyFont="1" applyFill="1" applyBorder="1"/>
    <xf numFmtId="43" fontId="15" fillId="15" borderId="27" xfId="1" applyFont="1" applyFill="1" applyBorder="1"/>
    <xf numFmtId="43" fontId="15" fillId="6" borderId="0" xfId="1" applyFont="1" applyFill="1" applyBorder="1"/>
    <xf numFmtId="0" fontId="8" fillId="10" borderId="8" xfId="0" applyFont="1" applyFill="1" applyBorder="1"/>
    <xf numFmtId="0" fontId="0" fillId="0" borderId="59" xfId="0" applyBorder="1"/>
    <xf numFmtId="0" fontId="0" fillId="0" borderId="60" xfId="0" applyBorder="1"/>
    <xf numFmtId="0" fontId="0" fillId="0" borderId="59" xfId="0" pivotButton="1" applyBorder="1"/>
    <xf numFmtId="0" fontId="0" fillId="0" borderId="61" xfId="0" applyBorder="1"/>
    <xf numFmtId="0" fontId="0" fillId="0" borderId="62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0" fontId="0" fillId="6" borderId="28" xfId="0" applyFill="1" applyBorder="1"/>
    <xf numFmtId="0" fontId="0" fillId="6" borderId="29" xfId="0" applyFill="1" applyBorder="1"/>
    <xf numFmtId="0" fontId="0" fillId="6" borderId="30" xfId="0" applyFill="1" applyBorder="1"/>
    <xf numFmtId="0" fontId="20" fillId="6" borderId="0" xfId="0" applyFont="1" applyFill="1"/>
    <xf numFmtId="0" fontId="28" fillId="16" borderId="31" xfId="0" applyFont="1" applyFill="1" applyBorder="1"/>
    <xf numFmtId="0" fontId="28" fillId="16" borderId="26" xfId="0" applyFont="1" applyFill="1" applyBorder="1"/>
    <xf numFmtId="0" fontId="28" fillId="16" borderId="1" xfId="0" applyFont="1" applyFill="1" applyBorder="1"/>
    <xf numFmtId="0" fontId="28" fillId="16" borderId="32" xfId="0" applyFont="1" applyFill="1" applyBorder="1"/>
    <xf numFmtId="0" fontId="28" fillId="16" borderId="33" xfId="0" applyFont="1" applyFill="1" applyBorder="1"/>
    <xf numFmtId="9" fontId="29" fillId="16" borderId="33" xfId="3" applyFont="1" applyFill="1" applyBorder="1"/>
    <xf numFmtId="9" fontId="29" fillId="16" borderId="34" xfId="3" applyFont="1" applyFill="1" applyBorder="1"/>
    <xf numFmtId="9" fontId="29" fillId="16" borderId="35" xfId="3" applyFont="1" applyFill="1" applyBorder="1"/>
    <xf numFmtId="0" fontId="28" fillId="16" borderId="36" xfId="0" applyFont="1" applyFill="1" applyBorder="1"/>
    <xf numFmtId="0" fontId="28" fillId="16" borderId="37" xfId="0" applyFont="1" applyFill="1" applyBorder="1"/>
    <xf numFmtId="43" fontId="28" fillId="16" borderId="26" xfId="1" applyFont="1" applyFill="1" applyBorder="1"/>
    <xf numFmtId="43" fontId="15" fillId="16" borderId="27" xfId="1" applyFont="1" applyFill="1" applyBorder="1"/>
    <xf numFmtId="0" fontId="28" fillId="16" borderId="27" xfId="0" applyFont="1" applyFill="1" applyBorder="1"/>
    <xf numFmtId="0" fontId="28" fillId="16" borderId="38" xfId="0" applyFont="1" applyFill="1" applyBorder="1"/>
    <xf numFmtId="0" fontId="0" fillId="11" borderId="1" xfId="0" applyFill="1" applyBorder="1"/>
    <xf numFmtId="0" fontId="0" fillId="9" borderId="21" xfId="0" applyFill="1" applyBorder="1" applyAlignment="1">
      <alignment horizontal="left"/>
    </xf>
    <xf numFmtId="0" fontId="0" fillId="9" borderId="39" xfId="0" applyFill="1" applyBorder="1" applyAlignment="1">
      <alignment horizontal="left"/>
    </xf>
    <xf numFmtId="0" fontId="8" fillId="5" borderId="40" xfId="0" applyFont="1" applyFill="1" applyBorder="1" applyProtection="1">
      <protection locked="0"/>
    </xf>
    <xf numFmtId="0" fontId="0" fillId="0" borderId="41" xfId="0" applyBorder="1" applyAlignment="1" applyProtection="1">
      <alignment horizontal="left"/>
      <protection locked="0"/>
    </xf>
    <xf numFmtId="0" fontId="8" fillId="5" borderId="66" xfId="0" applyFont="1" applyFill="1" applyBorder="1" applyProtection="1">
      <protection locked="0"/>
    </xf>
    <xf numFmtId="0" fontId="0" fillId="0" borderId="67" xfId="0" applyBorder="1" applyAlignment="1" applyProtection="1">
      <alignment horizontal="left"/>
      <protection locked="0"/>
    </xf>
    <xf numFmtId="0" fontId="8" fillId="5" borderId="55" xfId="0" applyFont="1" applyFill="1" applyBorder="1" applyProtection="1">
      <protection locked="0"/>
    </xf>
    <xf numFmtId="0" fontId="0" fillId="0" borderId="53" xfId="0" applyBorder="1" applyAlignment="1" applyProtection="1">
      <alignment horizontal="left"/>
      <protection locked="0"/>
    </xf>
    <xf numFmtId="0" fontId="8" fillId="5" borderId="56" xfId="0" applyFont="1" applyFill="1" applyBorder="1" applyProtection="1">
      <protection locked="0"/>
    </xf>
    <xf numFmtId="0" fontId="0" fillId="0" borderId="58" xfId="0" applyBorder="1" applyAlignment="1" applyProtection="1">
      <alignment horizontal="left"/>
      <protection locked="0"/>
    </xf>
    <xf numFmtId="0" fontId="8" fillId="5" borderId="68" xfId="0" applyFont="1" applyFill="1" applyBorder="1" applyProtection="1">
      <protection locked="0"/>
    </xf>
    <xf numFmtId="0" fontId="0" fillId="0" borderId="69" xfId="0" applyBorder="1" applyAlignment="1" applyProtection="1">
      <alignment horizontal="left"/>
      <protection locked="0"/>
    </xf>
    <xf numFmtId="0" fontId="8" fillId="5" borderId="70" xfId="0" applyFont="1" applyFill="1" applyBorder="1" applyProtection="1">
      <protection locked="0"/>
    </xf>
    <xf numFmtId="0" fontId="0" fillId="0" borderId="71" xfId="0" applyBorder="1" applyAlignment="1" applyProtection="1">
      <alignment horizontal="left"/>
      <protection locked="0"/>
    </xf>
    <xf numFmtId="0" fontId="12" fillId="5" borderId="0" xfId="0" applyFont="1" applyFill="1" applyAlignment="1" applyProtection="1">
      <alignment wrapText="1"/>
      <protection locked="0"/>
    </xf>
    <xf numFmtId="0" fontId="12" fillId="5" borderId="42" xfId="0" applyFont="1" applyFill="1" applyBorder="1" applyAlignment="1" applyProtection="1">
      <alignment wrapText="1"/>
      <protection locked="0"/>
    </xf>
    <xf numFmtId="0" fontId="8" fillId="5" borderId="51" xfId="0" applyFont="1" applyFill="1" applyBorder="1" applyProtection="1">
      <protection locked="0"/>
    </xf>
    <xf numFmtId="0" fontId="0" fillId="0" borderId="52" xfId="0" applyBorder="1" applyAlignment="1" applyProtection="1">
      <alignment horizontal="left"/>
      <protection locked="0"/>
    </xf>
    <xf numFmtId="0" fontId="8" fillId="5" borderId="57" xfId="0" applyFont="1" applyFill="1" applyBorder="1" applyProtection="1">
      <protection locked="0"/>
    </xf>
    <xf numFmtId="0" fontId="0" fillId="0" borderId="54" xfId="0" applyBorder="1" applyAlignment="1" applyProtection="1">
      <alignment horizontal="left"/>
      <protection locked="0"/>
    </xf>
    <xf numFmtId="0" fontId="8" fillId="5" borderId="43" xfId="0" applyFont="1" applyFill="1" applyBorder="1" applyProtection="1">
      <protection locked="0"/>
    </xf>
    <xf numFmtId="0" fontId="0" fillId="5" borderId="44" xfId="0" applyFill="1" applyBorder="1" applyAlignment="1" applyProtection="1">
      <alignment horizontal="left"/>
      <protection locked="0"/>
    </xf>
    <xf numFmtId="0" fontId="13" fillId="5" borderId="68" xfId="0" applyFont="1" applyFill="1" applyBorder="1" applyProtection="1">
      <protection locked="0"/>
    </xf>
    <xf numFmtId="0" fontId="0" fillId="5" borderId="69" xfId="0" applyFill="1" applyBorder="1" applyAlignment="1" applyProtection="1">
      <alignment horizontal="left"/>
      <protection locked="0"/>
    </xf>
    <xf numFmtId="0" fontId="13" fillId="5" borderId="55" xfId="0" applyFont="1" applyFill="1" applyBorder="1" applyProtection="1">
      <protection locked="0"/>
    </xf>
    <xf numFmtId="0" fontId="0" fillId="5" borderId="53" xfId="0" applyFill="1" applyBorder="1" applyAlignment="1" applyProtection="1">
      <alignment horizontal="left"/>
      <protection locked="0"/>
    </xf>
    <xf numFmtId="0" fontId="13" fillId="5" borderId="70" xfId="0" applyFont="1" applyFill="1" applyBorder="1" applyProtection="1">
      <protection locked="0"/>
    </xf>
    <xf numFmtId="0" fontId="0" fillId="5" borderId="71" xfId="0" applyFill="1" applyBorder="1" applyAlignment="1" applyProtection="1">
      <alignment horizontal="left"/>
      <protection locked="0"/>
    </xf>
    <xf numFmtId="0" fontId="0" fillId="5" borderId="67" xfId="0" applyFill="1" applyBorder="1" applyAlignment="1" applyProtection="1">
      <alignment horizontal="left"/>
      <protection locked="0"/>
    </xf>
    <xf numFmtId="0" fontId="0" fillId="5" borderId="41" xfId="0" applyFill="1" applyBorder="1" applyAlignment="1" applyProtection="1">
      <alignment horizontal="left"/>
      <protection locked="0"/>
    </xf>
    <xf numFmtId="0" fontId="8" fillId="5" borderId="7" xfId="0" applyFont="1" applyFill="1" applyBorder="1" applyProtection="1">
      <protection locked="0"/>
    </xf>
    <xf numFmtId="0" fontId="0" fillId="5" borderId="22" xfId="0" applyFill="1" applyBorder="1" applyAlignment="1" applyProtection="1">
      <alignment horizontal="left"/>
      <protection locked="0"/>
    </xf>
    <xf numFmtId="0" fontId="10" fillId="5" borderId="55" xfId="0" applyFont="1" applyFill="1" applyBorder="1" applyAlignment="1" applyProtection="1">
      <alignment horizontal="right"/>
      <protection locked="0"/>
    </xf>
    <xf numFmtId="0" fontId="10" fillId="5" borderId="57" xfId="0" applyFont="1" applyFill="1" applyBorder="1" applyAlignment="1" applyProtection="1">
      <alignment horizontal="right"/>
      <protection locked="0"/>
    </xf>
    <xf numFmtId="0" fontId="0" fillId="5" borderId="52" xfId="0" applyFill="1" applyBorder="1" applyAlignment="1" applyProtection="1">
      <alignment horizontal="left"/>
      <protection locked="0"/>
    </xf>
    <xf numFmtId="0" fontId="0" fillId="5" borderId="54" xfId="0" applyFill="1" applyBorder="1" applyAlignment="1" applyProtection="1">
      <alignment horizontal="left"/>
      <protection locked="0"/>
    </xf>
    <xf numFmtId="0" fontId="8" fillId="0" borderId="45" xfId="0" applyFont="1" applyBorder="1" applyProtection="1">
      <protection locked="0"/>
    </xf>
    <xf numFmtId="0" fontId="0" fillId="0" borderId="32" xfId="0" applyBorder="1" applyProtection="1">
      <protection locked="0"/>
    </xf>
    <xf numFmtId="0" fontId="8" fillId="0" borderId="31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45" xfId="0" applyBorder="1" applyProtection="1">
      <protection locked="0"/>
    </xf>
    <xf numFmtId="9" fontId="11" fillId="0" borderId="1" xfId="3" applyFont="1" applyFill="1" applyBorder="1" applyProtection="1">
      <protection locked="0"/>
    </xf>
    <xf numFmtId="9" fontId="11" fillId="0" borderId="8" xfId="3" applyFont="1" applyFill="1" applyBorder="1" applyProtection="1">
      <protection locked="0"/>
    </xf>
    <xf numFmtId="9" fontId="11" fillId="9" borderId="35" xfId="3" applyFont="1" applyFill="1" applyBorder="1" applyProtection="1">
      <protection locked="0"/>
    </xf>
    <xf numFmtId="0" fontId="0" fillId="0" borderId="46" xfId="0" applyBorder="1" applyProtection="1">
      <protection locked="0"/>
    </xf>
    <xf numFmtId="0" fontId="0" fillId="0" borderId="47" xfId="0" applyBorder="1" applyProtection="1">
      <protection locked="0"/>
    </xf>
    <xf numFmtId="0" fontId="0" fillId="0" borderId="48" xfId="0" applyBorder="1" applyProtection="1">
      <protection locked="0"/>
    </xf>
    <xf numFmtId="0" fontId="0" fillId="0" borderId="40" xfId="0" applyBorder="1" applyProtection="1">
      <protection locked="0"/>
    </xf>
    <xf numFmtId="0" fontId="30" fillId="6" borderId="0" xfId="0" applyFont="1" applyFill="1" applyAlignment="1">
      <alignment horizontal="center" vertical="center" wrapText="1"/>
    </xf>
    <xf numFmtId="0" fontId="31" fillId="6" borderId="0" xfId="0" applyFont="1" applyFill="1"/>
    <xf numFmtId="0" fontId="10" fillId="8" borderId="5" xfId="0" applyFont="1" applyFill="1" applyBorder="1" applyAlignment="1">
      <alignment horizontal="left" vertical="top"/>
    </xf>
    <xf numFmtId="0" fontId="12" fillId="8" borderId="21" xfId="0" applyFont="1" applyFill="1" applyBorder="1" applyAlignment="1">
      <alignment horizontal="left"/>
    </xf>
    <xf numFmtId="0" fontId="2" fillId="8" borderId="5" xfId="0" applyFont="1" applyFill="1" applyBorder="1" applyAlignment="1">
      <alignment horizontal="left" vertical="top"/>
    </xf>
    <xf numFmtId="0" fontId="10" fillId="8" borderId="0" xfId="0" applyFont="1" applyFill="1" applyAlignment="1">
      <alignment horizontal="left"/>
    </xf>
    <xf numFmtId="0" fontId="10" fillId="6" borderId="5" xfId="0" applyFont="1" applyFill="1" applyBorder="1"/>
    <xf numFmtId="0" fontId="10" fillId="6" borderId="0" xfId="0" applyFont="1" applyFill="1"/>
    <xf numFmtId="0" fontId="11" fillId="8" borderId="6" xfId="0" applyFont="1" applyFill="1" applyBorder="1" applyAlignment="1">
      <alignment horizontal="right"/>
    </xf>
    <xf numFmtId="0" fontId="10" fillId="8" borderId="21" xfId="0" applyFont="1" applyFill="1" applyBorder="1" applyAlignment="1">
      <alignment horizontal="left" indent="1"/>
    </xf>
    <xf numFmtId="0" fontId="18" fillId="12" borderId="49" xfId="0" applyFont="1" applyFill="1" applyBorder="1" applyAlignment="1">
      <alignment horizontal="center" wrapText="1"/>
    </xf>
    <xf numFmtId="0" fontId="18" fillId="17" borderId="50" xfId="0" applyFont="1" applyFill="1" applyBorder="1" applyAlignment="1">
      <alignment horizontal="center" wrapText="1"/>
    </xf>
    <xf numFmtId="0" fontId="18" fillId="18" borderId="49" xfId="0" applyFont="1" applyFill="1" applyBorder="1" applyAlignment="1">
      <alignment horizontal="center" vertical="center" wrapText="1"/>
    </xf>
    <xf numFmtId="43" fontId="18" fillId="14" borderId="49" xfId="1" applyFont="1" applyFill="1" applyBorder="1" applyAlignment="1">
      <alignment horizontal="center" wrapText="1"/>
    </xf>
    <xf numFmtId="0" fontId="17" fillId="8" borderId="21" xfId="2" applyFill="1" applyBorder="1" applyAlignment="1">
      <alignment horizontal="left"/>
    </xf>
    <xf numFmtId="0" fontId="8" fillId="0" borderId="1" xfId="0" applyFont="1" applyBorder="1" applyProtection="1">
      <protection locked="0"/>
    </xf>
    <xf numFmtId="0" fontId="0" fillId="0" borderId="72" xfId="0" applyBorder="1"/>
    <xf numFmtId="0" fontId="0" fillId="0" borderId="73" xfId="0" applyBorder="1"/>
    <xf numFmtId="0" fontId="8" fillId="0" borderId="62" xfId="0" applyFont="1" applyBorder="1"/>
    <xf numFmtId="0" fontId="0" fillId="6" borderId="1" xfId="0" applyFill="1" applyBorder="1"/>
    <xf numFmtId="0" fontId="8" fillId="6" borderId="1" xfId="0" applyFont="1" applyFill="1" applyBorder="1"/>
    <xf numFmtId="0" fontId="8" fillId="6" borderId="0" xfId="0" applyFont="1" applyFill="1"/>
    <xf numFmtId="10" fontId="0" fillId="0" borderId="0" xfId="0" applyNumberFormat="1"/>
    <xf numFmtId="0" fontId="8" fillId="5" borderId="52" xfId="0" applyFont="1" applyFill="1" applyBorder="1" applyAlignment="1" applyProtection="1">
      <alignment horizontal="left"/>
      <protection locked="0"/>
    </xf>
    <xf numFmtId="9" fontId="8" fillId="9" borderId="52" xfId="3" applyFont="1" applyFill="1" applyBorder="1" applyAlignment="1">
      <alignment horizontal="left"/>
    </xf>
    <xf numFmtId="0" fontId="8" fillId="19" borderId="16" xfId="0" applyFont="1" applyFill="1" applyBorder="1"/>
    <xf numFmtId="0" fontId="8" fillId="19" borderId="5" xfId="0" applyFont="1" applyFill="1" applyBorder="1"/>
    <xf numFmtId="0" fontId="8" fillId="19" borderId="17" xfId="0" applyFont="1" applyFill="1" applyBorder="1"/>
    <xf numFmtId="0" fontId="8" fillId="19" borderId="18" xfId="0" applyFont="1" applyFill="1" applyBorder="1"/>
    <xf numFmtId="0" fontId="12" fillId="19" borderId="5" xfId="0" applyFont="1" applyFill="1" applyBorder="1" applyAlignment="1">
      <alignment wrapText="1"/>
    </xf>
    <xf numFmtId="0" fontId="12" fillId="19" borderId="19" xfId="0" applyFont="1" applyFill="1" applyBorder="1" applyAlignment="1">
      <alignment wrapText="1"/>
    </xf>
    <xf numFmtId="0" fontId="8" fillId="19" borderId="20" xfId="0" applyFont="1" applyFill="1" applyBorder="1"/>
    <xf numFmtId="0" fontId="8" fillId="19" borderId="6" xfId="0" applyFont="1" applyFill="1" applyBorder="1"/>
    <xf numFmtId="0" fontId="24" fillId="20" borderId="20" xfId="0" applyFont="1" applyFill="1" applyBorder="1"/>
    <xf numFmtId="0" fontId="20" fillId="20" borderId="14" xfId="0" applyFont="1" applyFill="1" applyBorder="1"/>
    <xf numFmtId="0" fontId="20" fillId="20" borderId="15" xfId="0" applyFont="1" applyFill="1" applyBorder="1" applyAlignment="1">
      <alignment horizontal="left"/>
    </xf>
    <xf numFmtId="0" fontId="25" fillId="20" borderId="0" xfId="0" applyFont="1" applyFill="1" applyAlignment="1">
      <alignment horizontal="centerContinuous"/>
    </xf>
    <xf numFmtId="0" fontId="26" fillId="20" borderId="0" xfId="0" applyFont="1" applyFill="1" applyAlignment="1">
      <alignment horizontal="centerContinuous"/>
    </xf>
    <xf numFmtId="0" fontId="33" fillId="0" borderId="0" xfId="0" applyFont="1" applyAlignment="1">
      <alignment horizontal="centerContinuous"/>
    </xf>
    <xf numFmtId="0" fontId="34" fillId="0" borderId="0" xfId="0" applyFont="1" applyAlignment="1">
      <alignment horizontal="centerContinuous"/>
    </xf>
    <xf numFmtId="0" fontId="13" fillId="19" borderId="17" xfId="0" applyFont="1" applyFill="1" applyBorder="1"/>
    <xf numFmtId="0" fontId="13" fillId="19" borderId="5" xfId="0" applyFont="1" applyFill="1" applyBorder="1"/>
    <xf numFmtId="0" fontId="13" fillId="19" borderId="18" xfId="0" applyFont="1" applyFill="1" applyBorder="1"/>
    <xf numFmtId="0" fontId="10" fillId="19" borderId="5" xfId="0" applyFont="1" applyFill="1" applyBorder="1" applyAlignment="1">
      <alignment horizontal="right"/>
    </xf>
    <xf numFmtId="0" fontId="10" fillId="19" borderId="6" xfId="0" applyFont="1" applyFill="1" applyBorder="1" applyAlignment="1">
      <alignment horizontal="right"/>
    </xf>
    <xf numFmtId="0" fontId="35" fillId="8" borderId="57" xfId="0" applyFont="1" applyFill="1" applyBorder="1" applyAlignment="1">
      <alignment horizontal="right"/>
    </xf>
    <xf numFmtId="0" fontId="24" fillId="19" borderId="20" xfId="0" applyFont="1" applyFill="1" applyBorder="1"/>
    <xf numFmtId="0" fontId="10" fillId="19" borderId="14" xfId="0" applyFont="1" applyFill="1" applyBorder="1"/>
    <xf numFmtId="0" fontId="10" fillId="19" borderId="15" xfId="0" applyFont="1" applyFill="1" applyBorder="1" applyAlignment="1">
      <alignment horizontal="left"/>
    </xf>
    <xf numFmtId="0" fontId="20" fillId="19" borderId="20" xfId="0" applyFont="1" applyFill="1" applyBorder="1"/>
    <xf numFmtId="15" fontId="22" fillId="19" borderId="14" xfId="0" applyNumberFormat="1" applyFont="1" applyFill="1" applyBorder="1"/>
    <xf numFmtId="0" fontId="22" fillId="19" borderId="15" xfId="0" applyFont="1" applyFill="1" applyBorder="1" applyAlignment="1">
      <alignment horizontal="left"/>
    </xf>
    <xf numFmtId="0" fontId="23" fillId="19" borderId="6" xfId="0" applyFont="1" applyFill="1" applyBorder="1"/>
    <xf numFmtId="15" fontId="22" fillId="19" borderId="7" xfId="0" applyNumberFormat="1" applyFont="1" applyFill="1" applyBorder="1"/>
    <xf numFmtId="0" fontId="22" fillId="19" borderId="22" xfId="0" applyFont="1" applyFill="1" applyBorder="1" applyAlignment="1">
      <alignment horizontal="left"/>
    </xf>
    <xf numFmtId="9" fontId="11" fillId="8" borderId="7" xfId="0" applyNumberFormat="1" applyFont="1" applyFill="1" applyBorder="1"/>
    <xf numFmtId="0" fontId="18" fillId="20" borderId="9" xfId="0" applyFont="1" applyFill="1" applyBorder="1" applyAlignment="1">
      <alignment horizontal="center" vertical="center" wrapText="1"/>
    </xf>
    <xf numFmtId="0" fontId="18" fillId="20" borderId="11" xfId="0" applyFont="1" applyFill="1" applyBorder="1" applyAlignment="1">
      <alignment horizontal="center" vertical="center" wrapText="1"/>
    </xf>
    <xf numFmtId="0" fontId="19" fillId="20" borderId="10" xfId="0" applyFont="1" applyFill="1" applyBorder="1" applyAlignment="1">
      <alignment horizontal="center" vertical="center" wrapText="1"/>
    </xf>
    <xf numFmtId="0" fontId="19" fillId="20" borderId="9" xfId="0" applyFont="1" applyFill="1" applyBorder="1" applyAlignment="1">
      <alignment horizontal="center" vertical="center" wrapText="1"/>
    </xf>
    <xf numFmtId="0" fontId="18" fillId="20" borderId="12" xfId="0" applyFont="1" applyFill="1" applyBorder="1" applyAlignment="1">
      <alignment horizontal="center" vertical="center" wrapText="1"/>
    </xf>
    <xf numFmtId="0" fontId="18" fillId="19" borderId="9" xfId="0" applyFont="1" applyFill="1" applyBorder="1" applyAlignment="1">
      <alignment horizontal="center" vertical="center" wrapText="1"/>
    </xf>
    <xf numFmtId="0" fontId="18" fillId="19" borderId="11" xfId="0" applyFont="1" applyFill="1" applyBorder="1" applyAlignment="1">
      <alignment horizontal="center" vertical="center" wrapText="1"/>
    </xf>
    <xf numFmtId="0" fontId="18" fillId="19" borderId="10" xfId="0" applyFont="1" applyFill="1" applyBorder="1" applyAlignment="1">
      <alignment horizontal="center" vertical="center" wrapText="1"/>
    </xf>
    <xf numFmtId="0" fontId="19" fillId="19" borderId="9" xfId="0" applyFont="1" applyFill="1" applyBorder="1" applyAlignment="1">
      <alignment horizontal="center" vertical="center" wrapText="1"/>
    </xf>
    <xf numFmtId="0" fontId="19" fillId="19" borderId="10" xfId="0" applyFont="1" applyFill="1" applyBorder="1" applyAlignment="1">
      <alignment horizontal="center" vertical="center" wrapText="1"/>
    </xf>
    <xf numFmtId="9" fontId="19" fillId="19" borderId="11" xfId="3" applyFont="1" applyFill="1" applyBorder="1" applyAlignment="1">
      <alignment horizontal="center" vertical="center" wrapText="1"/>
    </xf>
    <xf numFmtId="9" fontId="19" fillId="19" borderId="23" xfId="3" applyFont="1" applyFill="1" applyBorder="1" applyAlignment="1">
      <alignment horizontal="center" vertical="center" wrapText="1"/>
    </xf>
    <xf numFmtId="0" fontId="19" fillId="19" borderId="13" xfId="0" applyFont="1" applyFill="1" applyBorder="1" applyAlignment="1">
      <alignment horizontal="center" vertical="center" wrapText="1"/>
    </xf>
    <xf numFmtId="9" fontId="19" fillId="19" borderId="24" xfId="3" applyFont="1" applyFill="1" applyBorder="1" applyAlignment="1">
      <alignment horizontal="center" vertical="center" wrapText="1"/>
    </xf>
    <xf numFmtId="0" fontId="18" fillId="19" borderId="12" xfId="0" applyFont="1" applyFill="1" applyBorder="1" applyAlignment="1">
      <alignment horizontal="center" vertical="center" wrapText="1"/>
    </xf>
    <xf numFmtId="0" fontId="32" fillId="6" borderId="9" xfId="0" applyFont="1" applyFill="1" applyBorder="1" applyAlignment="1">
      <alignment horizontal="center" wrapText="1"/>
    </xf>
    <xf numFmtId="0" fontId="18" fillId="6" borderId="49" xfId="0" applyFont="1" applyFill="1" applyBorder="1" applyAlignment="1">
      <alignment horizontal="center" wrapText="1"/>
    </xf>
    <xf numFmtId="0" fontId="18" fillId="19" borderId="9" xfId="0" applyFont="1" applyFill="1" applyBorder="1" applyAlignment="1">
      <alignment horizontal="center" wrapText="1"/>
    </xf>
    <xf numFmtId="0" fontId="18" fillId="19" borderId="1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</cellXfs>
  <cellStyles count="4">
    <cellStyle name="Comma" xfId="1" builtinId="3"/>
    <cellStyle name="Hyperlink" xfId="2" builtinId="8"/>
    <cellStyle name="Normal" xfId="0" builtinId="0"/>
    <cellStyle name="Per cent" xfId="3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BBA14D"/>
      <color rgb="FF343D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pivotCacheDefinition" Target="pivotCache/pivotCacheDefinition2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1309197</xdr:colOff>
      <xdr:row>0</xdr:row>
      <xdr:rowOff>141112</xdr:rowOff>
    </xdr:from>
    <xdr:to>
      <xdr:col>1</xdr:col>
      <xdr:colOff>2296974</xdr:colOff>
      <xdr:row>0</xdr:row>
      <xdr:rowOff>446853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8FE92A92-A025-DA01-B21A-4310B978401F}"/>
            </a:ext>
          </a:extLst>
        </xdr:cNvPr>
        <xdr:cNvSpPr txBox="1"/>
      </xdr:nvSpPr>
      <xdr:spPr>
        <a:xfrm>
          <a:off x="1575740" y="141112"/>
          <a:ext cx="987777" cy="305741"/>
        </a:xfrm>
        <a:prstGeom prst="rect">
          <a:avLst/>
        </a:prstGeom>
        <a:solidFill>
          <a:schemeClr val="accent2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altLang="zh-TW" sz="1100">
              <a:solidFill>
                <a:schemeClr val="bg1"/>
              </a:solidFill>
            </a:rPr>
            <a:t>Previous</a:t>
          </a:r>
          <a:r>
            <a:rPr lang="zh-TW" altLang="en-US" sz="1100" baseline="0">
              <a:solidFill>
                <a:schemeClr val="bg1"/>
              </a:solidFill>
            </a:rPr>
            <a:t> </a:t>
          </a:r>
          <a:r>
            <a:rPr lang="en-US" altLang="zh-TW" sz="1100" baseline="0">
              <a:solidFill>
                <a:schemeClr val="bg1"/>
              </a:solidFill>
            </a:rPr>
            <a:t>Competition</a:t>
          </a:r>
          <a:r>
            <a:rPr lang="zh-TW" altLang="en-US" sz="1100" baseline="0">
              <a:solidFill>
                <a:schemeClr val="bg1"/>
              </a:solidFill>
            </a:rPr>
            <a:t> </a:t>
          </a:r>
          <a:endParaRPr lang="en-US" sz="1100">
            <a:solidFill>
              <a:schemeClr val="bg1"/>
            </a:solidFill>
          </a:endParaRP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id Li" refreshedDate="44742.911696643518" createdVersion="1" refreshedVersion="4" recordCount="1179" upgradeOnRefresh="1" xr:uid="{00000000-000A-0000-FFFF-FFFF0C000000}">
  <cacheSource type="worksheet">
    <worksheetSource ref="D1:E65536" sheet="ProductCategories"/>
  </cacheSource>
  <cacheFields count="2">
    <cacheField name="type" numFmtId="0">
      <sharedItems containsBlank="1" count="63">
        <s v="IPA"/>
        <s v="Pale Ale"/>
        <s v="Pale Lager"/>
        <s v="Porter/Stout"/>
        <s v="Sour"/>
        <s v="Specialty"/>
        <s v="Wheat"/>
        <s v="Flavoured Wines"/>
        <s v="Madeira"/>
        <s v="Port"/>
        <s v="Sherry"/>
        <s v="Worldwide Fortified Wine / Vin De Liqueur"/>
        <s v="Mead"/>
        <s v="Sparkling Mead"/>
        <s v="Rice Wine"/>
        <s v="Sake"/>
        <s v="Bottle Fermented Sparkling Wines (red, white, rosé)"/>
        <s v="Cava"/>
        <s v="Champagne"/>
        <s v="Lightly Sparkling / Pale"/>
        <s v="Prosecco"/>
        <s v="Tank Fermented Sparkling Wines (red, white, rosé)"/>
        <s v="Absinthe"/>
        <s v="Aquavit"/>
        <s v="Armagnac"/>
        <s v="Asian Spirits"/>
        <s v="Bitters"/>
        <s v="Calvados"/>
        <s v="Cognac"/>
        <s v="Distilled Non-Alcoholic Spirits"/>
        <s v="Distilled Spirits (Other)"/>
        <s v="Fruit/Seed/Nut Spirits/Eau-de-Vie"/>
        <s v="Genever/Jenever"/>
        <s v="Gin"/>
        <s v="Grain Spirits"/>
        <s v="Grape Brandy"/>
        <s v="Liqueurs"/>
        <s v="Mezcal"/>
        <s v="Miscellaneous Spirits"/>
        <s v="Pisco"/>
        <s v="RTD/Cocktail"/>
        <s v="Rum"/>
        <s v="Shochu/Soju"/>
        <s v="Tequila/Agave Spirits"/>
        <s v="Vodka"/>
        <s v="Whiskey - Irish"/>
        <s v="Whiskey - USA"/>
        <s v="Whiskey - Worldwide"/>
        <s v="Whisky - Scotch"/>
        <s v="Still Wine - Dry (below 5 g/L Residual Sugar)"/>
        <s v="Still Wine - Medium (5-45 g/L Residual Sugar)"/>
        <s v="Still Wine - Sweet (45+ g/L Residual Sugar)"/>
        <s v="Other Aromatised Wine"/>
        <s v="Vermouth"/>
        <m/>
        <s v="Sweet (45+ g/L Residual Sugar)" u="1"/>
        <s v="Sparkling Wine" u="1"/>
        <s v="Dry (below 5 g/L Residual Sugar)" u="1"/>
        <s v="Fortified Wine" u="1"/>
        <s v="Still Wine" u="1"/>
        <s v="Medium (5-45 g/L Residual Sugar)" u="1"/>
        <s v="Spirits" u="1"/>
        <s v="Beer" u="1"/>
      </sharedItems>
    </cacheField>
    <cacheField name="category" numFmtId="0">
      <sharedItems containsBlank="1" count="309">
        <s v="Double IPA (22A)"/>
        <s v="English IPA (12C)"/>
        <s v="IPA (21)"/>
        <m/>
        <s v="Australian Sparkling Ale (12B)"/>
        <s v="Belgian Pale Ale (24B)"/>
        <s v="Belgian Single (26A)"/>
        <s v="Bière de Garde (24C)"/>
        <s v="British Bitter (11)"/>
        <s v="British Golden Ale (12A)"/>
        <s v="California Common (19B)"/>
        <s v="Cream Ale (1C)"/>
        <s v="Historical Beer: Kentucky Common (27(ii))"/>
        <s v="Kölsch (5B)"/>
        <s v="Pale American Ale (18)"/>
        <s v="Strong Belgian Ale (25)"/>
        <s v="American Lager (1B)"/>
        <s v="American Light Lager (1A)"/>
        <s v="Czech Pale Lager (3A)"/>
        <s v="Czech Premium Pale Lager (3B)"/>
        <s v="German Helles Exportbier (5C)"/>
        <s v="German Leichtbier (5A)"/>
        <s v="German Pils (5D)"/>
        <s v="Historical Beer: Pre-Prohibition Lager (27(vi))"/>
        <s v="International Pale Lager (2A)"/>
        <s v="Kellerbier (7C)"/>
        <s v="Märzen (6A)"/>
        <s v="Pale Malty European Lager (4)"/>
        <s v="Vienna Lager (7A)"/>
        <s v="American Porter (20A)"/>
        <s v="American Stout (20B)"/>
        <s v="Baltic Porter (9C)"/>
        <s v="Dark British Beer (16)"/>
        <s v="English Porter (13C)"/>
        <s v="Historical Beer: Pre-Prohibition Porter (27(vii))"/>
        <s v="Imperial Stout (20C)"/>
        <s v="Irish Extra Stout (15C)"/>
        <s v="Irish Stout (15B)"/>
        <s v="American Wild Ale (28)"/>
        <s v="European Sour Ale (23)"/>
        <s v="Historical Beer: Gose (27(i))"/>
        <s v="Historical Beer: Lichtenhainer (27(iii))"/>
        <s v="Altbier (7B)"/>
        <s v="Alternative Fermentables Beer (31)"/>
        <s v="Amber and Brown American Beer (19)"/>
        <s v="Brown British Beer (13)"/>
        <s v="Czech Lager (3)"/>
        <s v="Dark European Lager (8)"/>
        <s v="Dunkles Bock (6C)"/>
        <s v="Fruit Beer (29)"/>
        <s v="Historical Beer (27)"/>
        <s v="International Lager (2)"/>
        <s v="Irish Red Ale (15A)"/>
        <s v="Kellerbier: Amber Kellerbier (7C(ii))"/>
        <s v="Kellerbier: Pale Kellerbier (7C(i))"/>
        <s v="Monastic Ale (26)"/>
        <s v="Rauchbier (6B)"/>
        <s v="Scottish Ale (14)"/>
        <s v="Smoked Beer (32)"/>
        <s v="Specialty Beer (27(x))"/>
        <s v="Specialty Beer (34)"/>
        <s v="Spiced Beer (30)"/>
        <s v="Strong American Ale (22)"/>
        <s v="Strong British Ale (17)"/>
        <s v="Strong European Beer (9)"/>
        <s v="Wood Beer (33)"/>
        <s v="American Wheat Beer (1D)"/>
        <s v="German Wheat Beer (10)"/>
        <s v="Witbier (24A)"/>
        <s v="Confectionary Flavoured"/>
        <s v="Fruit Flavoured"/>
        <s v="Other Flavoured"/>
        <s v="Bual &amp; Other Medium Sweet Styles"/>
        <s v="Malmsey &amp; Other Sweet"/>
        <s v="Sercial &amp; Other Dry Styles"/>
        <s v="Verdelho &amp; Other Medium Dry Styles"/>
        <s v="10 Year Tawny"/>
        <s v="20 Year Tawny"/>
        <s v="30 Year Tawny"/>
        <s v="40 Year Tawny"/>
        <s v="Colheita"/>
        <s v="Crusted"/>
        <s v="Late Bottled Vintage"/>
        <s v="Pink"/>
        <s v="Reserve"/>
        <s v="Ruby"/>
        <s v="Single Quinta Vintage"/>
        <s v="Tawny"/>
        <s v="Vintage"/>
        <s v="White"/>
        <s v="Amontillado"/>
        <s v="Cream"/>
        <s v="Fino"/>
        <s v="Fino En Rama"/>
        <s v="Manzanilla"/>
        <s v="Manzanilla En Rama"/>
        <s v="Manzanilla Pasada"/>
        <s v="Medium Sherry"/>
        <s v="Moscatel"/>
        <s v="Oloroso"/>
        <s v="Oloroso Dulce"/>
        <s v="Pale Cream"/>
        <s v="Palo Cortado"/>
        <s v="Pedro Ximénez"/>
        <s v="Dry"/>
        <s v="Sweet"/>
        <s v="Braggot"/>
        <s v="Great Mead"/>
        <s v="Hydromel"/>
        <s v="Melomel"/>
        <s v="Show Mead"/>
        <s v="Daiginjo"/>
        <s v="Futsu-shu"/>
        <s v="Genshu"/>
        <s v="Ginjo"/>
        <s v="Honjozo"/>
        <s v="Junmai"/>
        <s v="Junmai Daiginjo"/>
        <s v="Junmai Ginjo"/>
        <s v="Nama"/>
        <s v="Nigori"/>
        <s v="Yamahai and Kimoto"/>
        <s v="Medium"/>
        <s v="Brut"/>
        <s v="Brut Nature"/>
        <s v="Dulce"/>
        <s v="Extra Brut"/>
        <s v="Extra Seco"/>
        <s v="Seco"/>
        <s v="Semi Seco"/>
        <s v="Demi Sec"/>
        <s v="Doux"/>
        <s v="Extra Dry"/>
        <s v="Sec"/>
        <s v="Ultra Brut"/>
        <s v="Zero Dosage"/>
        <s v="Asolo Prosecco DOCG"/>
        <s v="Conegliano Valdobbiadene Superiore DOCG"/>
        <s v="Conegliano Valdobbiadene Superiore DOCG Rive"/>
        <s v="Conegliano Valdobbiadene Superiore DOCG Sui Lieviti"/>
        <s v="Prosecco DOC"/>
        <s v="Prosecco DOC Treviso"/>
        <s v="Valdobbiadene Superiore di Cartizze DOCG"/>
        <s v="Blanche"/>
        <s v="Bohemian &amp; Other Styles"/>
        <s v="Verte"/>
        <s v="Clear"/>
        <s v="Golden"/>
        <s v="VS"/>
        <s v="VSOP"/>
        <s v="XO/Napoleon/Hors d'âge"/>
        <s v="Baijiu"/>
        <s v="Korean Soju"/>
        <s v="Makgeolli"/>
        <s v="Aperitif"/>
        <s v="Cocktail (Droppers)"/>
        <s v="Digestive"/>
        <s v="Fine"/>
        <s v="VS/Reserve"/>
        <s v="XO"/>
        <s v="Extra / XXO"/>
        <s v="Hors d'âge"/>
        <s v="No Age Statement"/>
        <s v="Vintage / Age Stated"/>
        <s v="Aniseed"/>
        <s v="Floral"/>
        <s v="Herb"/>
        <s v="Other"/>
        <s v="Root"/>
        <s v="Fermented &amp; Distilled"/>
        <s v="Macerated &amp; Distilled"/>
        <s v="Jonge"/>
        <s v="Oude"/>
        <s v="Distilled Dry Gin (Contemporary)"/>
        <s v="Flavoured"/>
        <s v="London Dry Gin"/>
        <s v="Old Tom"/>
        <s v="Sloe Gin"/>
        <s v="Wood Finished/Rested"/>
        <s v="Clear/White/No Age/White Dog"/>
        <s v="Mature/Wood Aged"/>
        <s v="Brandy de Jerez"/>
        <s v="Grappa"/>
        <s v="Marc/Pommace Brandy"/>
        <s v="Other Wine Based Brandy/Aguardente"/>
        <s v="Berry Fruit"/>
        <s v="Chocolate"/>
        <s v="Citrus Fruit"/>
        <s v="Coconut"/>
        <s v="Coffee"/>
        <s v="Confectionary"/>
        <s v="Egg"/>
        <s v="Floral/Plant"/>
        <s v="Honey"/>
        <s v="Nut"/>
        <s v="Orchard Fruit"/>
        <s v="Ancestral"/>
        <s v="Artisanal"/>
        <s v="Mezcal"/>
        <s v="Cachaca"/>
        <s v="Flavoured Spirits"/>
        <s v="Fruit Cup"/>
        <s v="Irish' Poteen"/>
        <s v="Chilean"/>
        <s v="Peruvian"/>
        <s v="Agricole/Cane Sugar"/>
        <s v="Cachaça"/>
        <s v="Molasses"/>
        <s v="Awamori"/>
        <s v="Imo - Sweet Potato"/>
        <s v="Kokuto - Brown Sugar"/>
        <s v="Kome - Rice"/>
        <s v="Mugi - Barley"/>
        <s v="Other Tori Moromi/Kasu Tori"/>
        <s v="Soba - Rye"/>
        <s v="100% Agave"/>
        <s v="Blended/Mixto"/>
        <s v="Artisan"/>
        <s v="Neutral"/>
        <s v="Blended"/>
        <s v="Blended Grain"/>
        <s v="Blended Malt"/>
        <s v="Deluxe Blended"/>
        <s v="Single Grain"/>
        <s v="Single Malt"/>
        <s v="Single Pot Still"/>
        <s v="Bourbon"/>
        <s v="Bourbon - Straight"/>
        <s v="Rye"/>
        <s v="Tennessee Whiskey"/>
        <s v="Biodynamic"/>
        <s v="Low / No Alcohol"/>
        <s v="Organic"/>
        <s v="19-45 g/L"/>
        <s v="6-18 g/L"/>
        <s v="121-200g/L"/>
        <s v="201+ g/L"/>
        <s v="45-80 g/L"/>
        <s v="81-120 g/L"/>
        <s v="Organic (old category)" u="1"/>
        <s v="Vodka" u="1"/>
        <s v="Absinthe" u="1"/>
        <s v="Prosecco" u="1"/>
        <s v="Whiskey - Irish" u="1"/>
        <s v="Champagne (white, rosé)" u="1"/>
        <s v="Aged Tawny (old category)" u="1"/>
        <s v="Port" u="1"/>
        <s v="Vermouth &amp; Other Aromatised Wines (red, white, rosé)" u="1"/>
        <s v="Grape Brandy" u="1"/>
        <s v="Low / No Alcohol (old category)" u="1"/>
        <s v="Rum" u="1"/>
        <s v="Vintage/Non Vintage Wines" u="1"/>
        <s v="Wheat " u="1"/>
        <s v="Cocktails" u="1"/>
        <s v="Cava" u="1"/>
        <s v="Aquavit" u="1"/>
        <s v="Gin" u="1"/>
        <s v="XXO" u="1"/>
        <s v="Liqueurs" u="1"/>
        <s v="Porter/Stout" u="1"/>
        <s v="Tequila/ Mezcal" u="1"/>
        <s v="Grain" u="1"/>
        <s v="Spice/Flavoured" u="1"/>
        <s v="Lightly Sparkling / Pale" u="1"/>
        <s v="Vieux" u="1"/>
        <s v="Fruit Spirits (Distilled)" u="1"/>
        <s v="IPA" u="1"/>
        <s v="Pisco" u="1"/>
        <s v="Sparkling Mead" u="1"/>
        <s v="Eswein/Icewine (old category)" u="1"/>
        <s v="Whisky - Scotch" u="1"/>
        <s v="Madeira" u="1"/>
        <s v="Shochu/Soju" u="1"/>
        <s v="Whisky (old category)" u="1"/>
        <s v="Fermented and Distilled" u="1"/>
        <s v="Flavoured Cream (old category)" u="1"/>
        <s v="Fruit (old category)" u="1"/>
        <s v="Miscellaneous Spirits" u="1"/>
        <s v="Whiskies - worldwide" u="1"/>
        <s v="Sweet (old category)" u="1"/>
        <s v="Bitters" u="1"/>
        <s v="Dry (old category)" u="1"/>
        <s v="Pot Still" u="1"/>
        <s v="Sherry" u="1"/>
        <s v="Pale Ale" u="1"/>
        <s v="Sour" u="1"/>
        <s v="Sake (Rice Wine)" u="1"/>
        <s v="Pale Lager" u="1"/>
        <s v="Cognac" u="1"/>
        <s v="Whiskey - USA" u="1"/>
        <s v="Asian Spirits" u="1"/>
        <s v="Grain Spirits" u="1"/>
        <s v="Dutch" u="1"/>
        <s v="Blend of Pot &amp; Column Still" u="1"/>
        <s v="Schochu/ Soju" u="1"/>
        <s v="Macerated and Distilled" u="1"/>
        <s v="Biodynamic (old category)" u="1"/>
        <s v="Specialty" u="1"/>
        <s v="Armagnac" u="1"/>
        <s v="Distilled Non-Alcoholic Spirits" u="1"/>
        <s v="Meads" u="1"/>
        <s v="Calvados" u="1"/>
        <s v="Wheat" u="1"/>
        <s v="Bottle Fermented Sparkling Wines (red, white, rosé)" u="1"/>
        <s v="Tank Fermented Sparkling Wines (red, white, rosé)" u="1"/>
        <s v="Botrytis (old category)" u="1"/>
        <s v="Column Still" u="1"/>
        <s v="Botrytis" u="1"/>
        <s v="Worldwide Fortified Wine / Vin De Liqueur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id Li" refreshedDate="44742.911752314816" createdVersion="1" refreshedVersion="4" recordCount="1179" upgradeOnRefresh="1" xr:uid="{00000000-000A-0000-FFFF-FFFF0D000000}">
  <cacheSource type="worksheet">
    <worksheetSource ref="E1:F65536" sheet="ProductCategories"/>
  </cacheSource>
  <cacheFields count="2">
    <cacheField name="category" numFmtId="0">
      <sharedItems containsBlank="1" count="309">
        <s v="Double IPA (22A)"/>
        <s v="English IPA (12C)"/>
        <s v="IPA (21)"/>
        <m/>
        <s v="Australian Sparkling Ale (12B)"/>
        <s v="Belgian Pale Ale (24B)"/>
        <s v="Belgian Single (26A)"/>
        <s v="Bière de Garde (24C)"/>
        <s v="British Bitter (11)"/>
        <s v="British Golden Ale (12A)"/>
        <s v="California Common (19B)"/>
        <s v="Cream Ale (1C)"/>
        <s v="Historical Beer: Kentucky Common (27(ii))"/>
        <s v="Kölsch (5B)"/>
        <s v="Pale American Ale (18)"/>
        <s v="Strong Belgian Ale (25)"/>
        <s v="American Lager (1B)"/>
        <s v="American Light Lager (1A)"/>
        <s v="Czech Pale Lager (3A)"/>
        <s v="Czech Premium Pale Lager (3B)"/>
        <s v="German Helles Exportbier (5C)"/>
        <s v="German Leichtbier (5A)"/>
        <s v="German Pils (5D)"/>
        <s v="Historical Beer: Pre-Prohibition Lager (27(vi))"/>
        <s v="International Pale Lager (2A)"/>
        <s v="Kellerbier (7C)"/>
        <s v="Märzen (6A)"/>
        <s v="Pale Malty European Lager (4)"/>
        <s v="Vienna Lager (7A)"/>
        <s v="American Porter (20A)"/>
        <s v="American Stout (20B)"/>
        <s v="Baltic Porter (9C)"/>
        <s v="Dark British Beer (16)"/>
        <s v="English Porter (13C)"/>
        <s v="Historical Beer: Pre-Prohibition Porter (27(vii))"/>
        <s v="Imperial Stout (20C)"/>
        <s v="Irish Extra Stout (15C)"/>
        <s v="Irish Stout (15B)"/>
        <s v="American Wild Ale (28)"/>
        <s v="European Sour Ale (23)"/>
        <s v="Historical Beer: Gose (27(i))"/>
        <s v="Historical Beer: Lichtenhainer (27(iii))"/>
        <s v="Altbier (7B)"/>
        <s v="Alternative Fermentables Beer (31)"/>
        <s v="Amber and Brown American Beer (19)"/>
        <s v="Brown British Beer (13)"/>
        <s v="Czech Lager (3)"/>
        <s v="Dark European Lager (8)"/>
        <s v="Dunkles Bock (6C)"/>
        <s v="Fruit Beer (29)"/>
        <s v="Historical Beer (27)"/>
        <s v="International Lager (2)"/>
        <s v="Irish Red Ale (15A)"/>
        <s v="Kellerbier: Amber Kellerbier (7C(ii))"/>
        <s v="Kellerbier: Pale Kellerbier (7C(i))"/>
        <s v="Monastic Ale (26)"/>
        <s v="Rauchbier (6B)"/>
        <s v="Scottish Ale (14)"/>
        <s v="Smoked Beer (32)"/>
        <s v="Specialty Beer (27(x))"/>
        <s v="Specialty Beer (34)"/>
        <s v="Spiced Beer (30)"/>
        <s v="Strong American Ale (22)"/>
        <s v="Strong British Ale (17)"/>
        <s v="Strong European Beer (9)"/>
        <s v="Wood Beer (33)"/>
        <s v="American Wheat Beer (1D)"/>
        <s v="German Wheat Beer (10)"/>
        <s v="Witbier (24A)"/>
        <s v="Confectionary Flavoured"/>
        <s v="Fruit Flavoured"/>
        <s v="Other Flavoured"/>
        <s v="Bual &amp; Other Medium Sweet Styles"/>
        <s v="Malmsey &amp; Other Sweet"/>
        <s v="Sercial &amp; Other Dry Styles"/>
        <s v="Verdelho &amp; Other Medium Dry Styles"/>
        <s v="10 Year Tawny"/>
        <s v="20 Year Tawny"/>
        <s v="30 Year Tawny"/>
        <s v="40 Year Tawny"/>
        <s v="Colheita"/>
        <s v="Crusted"/>
        <s v="Late Bottled Vintage"/>
        <s v="Pink"/>
        <s v="Reserve"/>
        <s v="Ruby"/>
        <s v="Single Quinta Vintage"/>
        <s v="Tawny"/>
        <s v="Vintage"/>
        <s v="White"/>
        <s v="Amontillado"/>
        <s v="Cream"/>
        <s v="Fino"/>
        <s v="Fino En Rama"/>
        <s v="Manzanilla"/>
        <s v="Manzanilla En Rama"/>
        <s v="Manzanilla Pasada"/>
        <s v="Medium Sherry"/>
        <s v="Moscatel"/>
        <s v="Oloroso"/>
        <s v="Oloroso Dulce"/>
        <s v="Pale Cream"/>
        <s v="Palo Cortado"/>
        <s v="Pedro Ximénez"/>
        <s v="Dry"/>
        <s v="Sweet"/>
        <s v="Braggot"/>
        <s v="Great Mead"/>
        <s v="Hydromel"/>
        <s v="Melomel"/>
        <s v="Show Mead"/>
        <s v="Daiginjo"/>
        <s v="Futsu-shu"/>
        <s v="Genshu"/>
        <s v="Ginjo"/>
        <s v="Honjozo"/>
        <s v="Junmai"/>
        <s v="Junmai Daiginjo"/>
        <s v="Junmai Ginjo"/>
        <s v="Nama"/>
        <s v="Nigori"/>
        <s v="Yamahai and Kimoto"/>
        <s v="Medium"/>
        <s v="Brut"/>
        <s v="Brut Nature"/>
        <s v="Dulce"/>
        <s v="Extra Brut"/>
        <s v="Extra Seco"/>
        <s v="Seco"/>
        <s v="Semi Seco"/>
        <s v="Demi Sec"/>
        <s v="Doux"/>
        <s v="Extra Dry"/>
        <s v="Sec"/>
        <s v="Ultra Brut"/>
        <s v="Zero Dosage"/>
        <s v="Asolo Prosecco DOCG"/>
        <s v="Conegliano Valdobbiadene Superiore DOCG"/>
        <s v="Conegliano Valdobbiadene Superiore DOCG Rive"/>
        <s v="Conegliano Valdobbiadene Superiore DOCG Sui Lieviti"/>
        <s v="Prosecco DOC"/>
        <s v="Prosecco DOC Treviso"/>
        <s v="Valdobbiadene Superiore di Cartizze DOCG"/>
        <s v="Blanche"/>
        <s v="Bohemian &amp; Other Styles"/>
        <s v="Verte"/>
        <s v="Clear"/>
        <s v="Golden"/>
        <s v="VS"/>
        <s v="VSOP"/>
        <s v="XO/Napoleon/Hors d'âge"/>
        <s v="Baijiu"/>
        <s v="Korean Soju"/>
        <s v="Makgeolli"/>
        <s v="Aperitif"/>
        <s v="Cocktail (Droppers)"/>
        <s v="Digestive"/>
        <s v="Fine"/>
        <s v="VS/Reserve"/>
        <s v="XO"/>
        <s v="Extra / XXO"/>
        <s v="Hors d'âge"/>
        <s v="No Age Statement"/>
        <s v="Vintage / Age Stated"/>
        <s v="Aniseed"/>
        <s v="Floral"/>
        <s v="Herb"/>
        <s v="Other"/>
        <s v="Root"/>
        <s v="Fermented &amp; Distilled"/>
        <s v="Macerated &amp; Distilled"/>
        <s v="Jonge"/>
        <s v="Oude"/>
        <s v="Distilled Dry Gin (Contemporary)"/>
        <s v="Flavoured"/>
        <s v="London Dry Gin"/>
        <s v="Old Tom"/>
        <s v="Sloe Gin"/>
        <s v="Wood Finished/Rested"/>
        <s v="Clear/White/No Age/White Dog"/>
        <s v="Mature/Wood Aged"/>
        <s v="Brandy de Jerez"/>
        <s v="Grappa"/>
        <s v="Marc/Pommace Brandy"/>
        <s v="Other Wine Based Brandy/Aguardente"/>
        <s v="Berry Fruit"/>
        <s v="Chocolate"/>
        <s v="Citrus Fruit"/>
        <s v="Coconut"/>
        <s v="Coffee"/>
        <s v="Confectionary"/>
        <s v="Egg"/>
        <s v="Floral/Plant"/>
        <s v="Honey"/>
        <s v="Nut"/>
        <s v="Orchard Fruit"/>
        <s v="Ancestral"/>
        <s v="Artisanal"/>
        <s v="Mezcal"/>
        <s v="Cachaca"/>
        <s v="Flavoured Spirits"/>
        <s v="Fruit Cup"/>
        <s v="Irish' Poteen"/>
        <s v="Chilean"/>
        <s v="Peruvian"/>
        <s v="Agricole/Cane Sugar"/>
        <s v="Cachaça"/>
        <s v="Molasses"/>
        <s v="Awamori"/>
        <s v="Imo - Sweet Potato"/>
        <s v="Kokuto - Brown Sugar"/>
        <s v="Kome - Rice"/>
        <s v="Mugi - Barley"/>
        <s v="Other Tori Moromi/Kasu Tori"/>
        <s v="Soba - Rye"/>
        <s v="100% Agave"/>
        <s v="Blended/Mixto"/>
        <s v="Artisan"/>
        <s v="Neutral"/>
        <s v="Blended"/>
        <s v="Blended Grain"/>
        <s v="Blended Malt"/>
        <s v="Deluxe Blended"/>
        <s v="Single Grain"/>
        <s v="Single Malt"/>
        <s v="Single Pot Still"/>
        <s v="Bourbon"/>
        <s v="Bourbon - Straight"/>
        <s v="Rye"/>
        <s v="Tennessee Whiskey"/>
        <s v="Biodynamic"/>
        <s v="Low / No Alcohol"/>
        <s v="Organic"/>
        <s v="19-45 g/L"/>
        <s v="6-18 g/L"/>
        <s v="121-200g/L"/>
        <s v="201+ g/L"/>
        <s v="45-80 g/L"/>
        <s v="81-120 g/L"/>
        <s v="Organic (old category)" u="1"/>
        <s v="Vodka" u="1"/>
        <s v="Absinthe" u="1"/>
        <s v="Prosecco" u="1"/>
        <s v="Whiskey - Irish" u="1"/>
        <s v="Champagne (white, rosé)" u="1"/>
        <s v="Aged Tawny (old category)" u="1"/>
        <s v="Port" u="1"/>
        <s v="Vermouth &amp; Other Aromatised Wines (red, white, rosé)" u="1"/>
        <s v="Grape Brandy" u="1"/>
        <s v="Low / No Alcohol (old category)" u="1"/>
        <s v="Rum" u="1"/>
        <s v="Vintage/Non Vintage Wines" u="1"/>
        <s v="Wheat " u="1"/>
        <s v="Cocktails" u="1"/>
        <s v="Cava" u="1"/>
        <s v="Aquavit" u="1"/>
        <s v="Gin" u="1"/>
        <s v="XXO" u="1"/>
        <s v="Liqueurs" u="1"/>
        <s v="Porter/Stout" u="1"/>
        <s v="Tequila/ Mezcal" u="1"/>
        <s v="Grain" u="1"/>
        <s v="Spice/Flavoured" u="1"/>
        <s v="Lightly Sparkling / Pale" u="1"/>
        <s v="Vieux" u="1"/>
        <s v="Fruit Spirits (Distilled)" u="1"/>
        <s v="IPA" u="1"/>
        <s v="Pisco" u="1"/>
        <s v="Sparkling Mead" u="1"/>
        <s v="Eswein/Icewine (old category)" u="1"/>
        <s v="Whisky - Scotch" u="1"/>
        <s v="Madeira" u="1"/>
        <s v="Shochu/Soju" u="1"/>
        <s v="Whisky (old category)" u="1"/>
        <s v="Fermented and Distilled" u="1"/>
        <s v="Flavoured Cream (old category)" u="1"/>
        <s v="Fruit (old category)" u="1"/>
        <s v="Miscellaneous Spirits" u="1"/>
        <s v="Whiskies - worldwide" u="1"/>
        <s v="Sweet (old category)" u="1"/>
        <s v="Bitters" u="1"/>
        <s v="Dry (old category)" u="1"/>
        <s v="Pot Still" u="1"/>
        <s v="Sherry" u="1"/>
        <s v="Pale Ale" u="1"/>
        <s v="Sour" u="1"/>
        <s v="Sake (Rice Wine)" u="1"/>
        <s v="Pale Lager" u="1"/>
        <s v="Cognac" u="1"/>
        <s v="Whiskey - USA" u="1"/>
        <s v="Asian Spirits" u="1"/>
        <s v="Grain Spirits" u="1"/>
        <s v="Dutch" u="1"/>
        <s v="Blend of Pot &amp; Column Still" u="1"/>
        <s v="Schochu/ Soju" u="1"/>
        <s v="Macerated and Distilled" u="1"/>
        <s v="Biodynamic (old category)" u="1"/>
        <s v="Specialty" u="1"/>
        <s v="Armagnac" u="1"/>
        <s v="Distilled Non-Alcoholic Spirits" u="1"/>
        <s v="Meads" u="1"/>
        <s v="Calvados" u="1"/>
        <s v="Wheat" u="1"/>
        <s v="Bottle Fermented Sparkling Wines (red, white, rosé)" u="1"/>
        <s v="Tank Fermented Sparkling Wines (red, white, rosé)" u="1"/>
        <s v="Botrytis (old category)" u="1"/>
        <s v="Column Still" u="1"/>
        <s v="Botrytis" u="1"/>
        <s v="Worldwide Fortified Wine / Vin De Liqueur" u="1"/>
      </sharedItems>
    </cacheField>
    <cacheField name="category_s" numFmtId="0">
      <sharedItems containsBlank="1" count="428">
        <m/>
        <s v="American IPA (21A)"/>
        <s v="Hazy IPA (21C)"/>
        <s v="Specialty IPA (21B)"/>
        <s v="Specialty IPA: Belgian IPA (21B(i))"/>
        <s v="Specialty IPA: Black IPA (21B(ii))"/>
        <s v="Specialty IPA: Brown IPA (21B(iii))"/>
        <s v="Specialty IPA: Brut IPA (21B(vii))"/>
        <s v="Specialty IPA: Red IPA (21B(iv))"/>
        <s v="Specialty IPA: Rye IPA (21B(v))"/>
        <s v="Specialty IPA: White IPA (21B(vi))"/>
        <s v="Best Bitter (11B)"/>
        <s v="Ordinary Bitter (11A)"/>
        <s v="Strong Bitter (11C)"/>
        <s v="American Pale Ale (18B)"/>
        <s v="Blonde Ale (18A)"/>
        <s v="Belgian Blond Ale (25A)"/>
        <s v="Belgian Golden Strong Ale (25C)"/>
        <s v="Saison (25B)"/>
        <s v="Festbier (4B)"/>
        <s v="Helles Bock (4C)"/>
        <s v="Munich Helles (4A)"/>
        <s v="Foreign Extra Stout (16D)"/>
        <s v="Oatmeal Stout (16B)"/>
        <s v="Sweet Stout (16A)"/>
        <s v="Tropical Stout (16C)"/>
        <s v="Brett Beer (28A)"/>
        <s v="Mixed-Fermentation Sour Beer (28B)"/>
        <s v="Wild Specialty Beer (28C)"/>
        <s v="Wild Specialty Beer (28D)"/>
        <s v="Berliner Weisse (23A)"/>
        <s v="Flanders Red Ale (23B)"/>
        <s v="Fruit Lambic (23F)"/>
        <s v="Gose (23G)"/>
        <s v="Gueuze (23E)"/>
        <s v="Lambic (23D)"/>
        <s v="Oud Bruin (23C)"/>
        <s v="Alternative Grain Beer (31A)"/>
        <s v="Alternative Sugar Beer (31B)"/>
        <s v="American Amber Ale (19A)"/>
        <s v="American Brown Ale (19C)"/>
        <s v="British Brown Ale (13B)"/>
        <s v="Dark Mild (13A)"/>
        <s v="Czech Amber Lager (3C)"/>
        <s v="Czech Dark Lager (3D)"/>
        <s v="Munich Dunkel (8A)"/>
        <s v="Schwarzbier (8B)"/>
        <s v="Fruit and Spice Beer (29B)"/>
        <s v="Fruit Beer (29A)"/>
        <s v="Grape Ale"/>
        <s v="Specialty Fruit Beer (29C)"/>
        <s v="Historical Beer: Kellerbier (27(i))"/>
        <s v="Historical Beer: London Brown Ale (27(iv))"/>
        <s v="Historical Beer: Piwo Grodziskie (27(v))"/>
        <s v="Historical Beer: Roggenbier (27(viii))"/>
        <s v="Historical Beer: Sahti (27(ix))"/>
        <s v="International Amber Lager (2B)"/>
        <s v="International Dark Lager (2C)"/>
        <s v="Belgian Dark Strong Ale (26D)"/>
        <s v="Belgian Dubbel (26B)"/>
        <s v="Belgian Tripel (26C)"/>
        <s v="Scottish Export (14C)"/>
        <s v="Scottish Heavy (14B)"/>
        <s v="Scottish Light (14A)"/>
        <s v="Classic Style Smoked Beer (32A)"/>
        <s v="Specialty Smoked Beer (32B)"/>
        <s v="Commercial Specialty Beer (34A)"/>
        <s v="Experimental Beer (34C)"/>
        <s v="Mixed-Style Beer (34B)"/>
        <s v="Autumn Seasonal Beer (30B)"/>
        <s v="Specialty Spiced Beer"/>
        <s v="Spice, Herb, or Vegetable Beer (30A)"/>
        <s v="Winter Seasonal Beer (30C)"/>
        <s v="American Barleywine (22C)"/>
        <s v="American Strong Ale (22B)"/>
        <s v="Wheatwine (22D)"/>
        <s v="British Strong Ale (17A)"/>
        <s v="English Barleywine (17D)"/>
        <s v="Old Ale (17B)"/>
        <s v="Wee Heavy (17C)"/>
        <s v="Doppelbock (9A)"/>
        <s v="Eisbock (9B)"/>
        <s v="Specialty Wood-Aged Beer (33B)"/>
        <s v="Wood-Aged Beer (33A)"/>
        <s v="Dunkles Weissbier (10B)"/>
        <s v="Weissbier (10A)"/>
        <s v="Weizenbock (10C)"/>
        <s v="Bottle Aged"/>
        <s v="Wood Aged"/>
        <s v="Cava de Paraje Calificado"/>
        <s v="Gran Reserva"/>
        <s v="Reserva"/>
        <s v="NV"/>
        <s v="Prestige Cuvée"/>
        <s v="Special Edition"/>
        <s v="Vintage"/>
        <s v="Brut"/>
        <s v="Brut Nature"/>
        <s v="Demi-Sec"/>
        <s v="Dry"/>
        <s v="Extra Dry"/>
        <s v="Extra Brut"/>
        <s v="Bas Armagnac"/>
        <s v="Haut-Armagnac"/>
        <s v="Ténarèze"/>
        <s v="Chi/Fat Aroma (chixiãng / zhixiãng)"/>
        <s v="Extra-Strong Aroma (fùyùxiãng)"/>
        <s v="Laobaigan Aroma (laobáigãnxiãng)"/>
        <s v="Light Aroma (qingxiãng)"/>
        <s v="Medicine Aroma (yàoxiãng)"/>
        <s v="Mixed Aroma (jiãnxiãng)"/>
        <s v="Phoenix Aroma (fèngxiãng)"/>
        <s v="Rice Aroma (mîxiãng)"/>
        <s v="Sauce Aroma (jiàngxiãng)"/>
        <s v="Sesame Aroma (zhimaxiãng)"/>
        <s v="Special Aroma (tèxiãng)"/>
        <s v="Strong Aroma (nóngxiãng)"/>
        <s v="Domfrontais"/>
        <s v="Pays d'Auge"/>
        <s v="Bon Bois"/>
        <s v="Borderies"/>
        <s v="Fine Champagne"/>
        <s v="Fins Bois"/>
        <s v="Grande Champagne"/>
        <s v="Petite Champagne"/>
        <s v="Apple/Pear/Quince (Pip Fruits)"/>
        <s v="Berries &amp; Grapes"/>
        <s v="Nuts/Seeds"/>
        <s v="Peach/Plum/Apricots (Stone Fruits)"/>
        <s v="Roots"/>
        <s v="Wild Fruits"/>
        <s v="Navy Strength"/>
        <s v="Barley"/>
        <s v="Corn"/>
        <s v="Grain"/>
        <s v="Potato"/>
        <s v="Wheat"/>
        <s v="Cream / Cream alternative based"/>
        <s v="Coconut"/>
        <s v="Spice"/>
        <s v="Tropical Fruit"/>
        <s v="Vegetable"/>
        <s v="Anejo"/>
        <s v="Joven/Blanco"/>
        <s v="Oro/Gold"/>
        <s v="Reposado"/>
        <s v="Great/Gran"/>
        <s v="Regular/Tradicional (30-50%)"/>
        <s v="Reserve/Reservado (40-43%)"/>
        <s v="Special/Especial (35-40%)"/>
        <s v="Acholado"/>
        <s v="Aromatic"/>
        <s v="Mosto Verde"/>
        <s v="Pure"/>
        <s v="Column Still"/>
        <s v="Flavoured/Spiced/Infused/Botanical"/>
        <s v="Mix of Column &amp; Pot Still"/>
        <s v="Pot Still"/>
        <s v="Koji - Imo - Sweet Potato"/>
        <s v="Koji - Kome - Rice"/>
        <s v="Koji - Mugi - Barley"/>
        <s v="Koji - Other Tori Moromi/Tori Kasu"/>
        <s v="Koji - Soba - Rye"/>
        <s v="Anejo/Extra Aged"/>
        <s v="Blanco/Silver"/>
        <s v="Extra Anejo (Ultra Aged)"/>
        <s v="Joven/Gold"/>
        <s v="Reposado/Aged"/>
        <s v="Berry Fruit"/>
        <s v="Citrus Fruit"/>
        <s v="Confectionary"/>
        <s v="Orchard Fruit"/>
        <s v="Other"/>
        <s v="Dairy"/>
        <s v="Grape"/>
        <s v="Maize"/>
        <s v="Mixed Grain"/>
        <s v="Molasses"/>
        <s v="Other Fruit Base"/>
        <s v="Rice"/>
        <s v="Rye"/>
        <s v="Sorghum"/>
        <s v="Sugarbeet"/>
        <s v="Sugarcane"/>
        <s v="Sweet Potato"/>
        <s v="Undeclared"/>
        <s v="Lightly Peated"/>
        <s v="Peated"/>
        <s v="Unpeated"/>
        <s v="Biodynamic"/>
        <s v="Organic"/>
        <s v="Low / No Alcohol"/>
        <s v="Botrytis"/>
        <s v="Eswein/Icewine"/>
        <s v="Demi Sec" u="1"/>
        <s v="XO/Napoleon" u="1"/>
        <s v="Irish' Poteen" u="1"/>
        <s v="Organic (old category)" u="1"/>
        <s v="Late Bottled Vintage (LBV)" u="1"/>
        <s v="Yamahai and Kimoto" u="1"/>
        <s v="Low/No Alcohol" u="1"/>
        <s v="Historical Beer: Gose (27(i))" u="1"/>
        <s v="Blended" u="1"/>
        <s v="Reserve" u="1"/>
        <s v="6-10 year old" u="1"/>
        <s v="11-15 year old" u="1"/>
        <s v="tori moromi / tori kasu" u="1"/>
        <s v="Fine" u="1"/>
        <s v="Confectionary Flavoured" u="1"/>
        <s v="Irish Extra Stout (15C)" u="1"/>
        <s v="Oloroso (sweet category not longer in use)" u="1"/>
        <s v="Fino" u="1"/>
        <s v="Ruby" u="1"/>
        <s v="Crusted" u="1"/>
        <s v="Great Mead" u="1"/>
        <s v="London Dry Gin" u="1"/>
        <s v="Grappa" u="1"/>
        <s v="Aniseed" u="1"/>
        <s v="Prosecco die Treviso Doc" u="1"/>
        <s v="Amontillado" u="1"/>
        <s v="Flavoured Spirits" u="1"/>
        <s v="Czech Pale Lager (3A)" u="1"/>
        <s v="Marc" u="1"/>
        <s v="Makgeoli" u="1"/>
        <s v="Gingo-shu" u="1"/>
        <s v="Manzanilla" u="1"/>
        <s v="Märzen (6A)" u="1"/>
        <s v="Brandy de Jerez" u="1"/>
        <s v="Manzanilla Pasada" u="1"/>
        <s v="Traditional Method" u="1"/>
        <s v="Medium Sherry" u="1"/>
        <s v="Rauchbier (6B)" u="1"/>
        <s v="American Porter (20A)" u="1"/>
        <s v="Single Grain (please specify)" u="1"/>
        <s v="Verdelho &amp; Other Medium Dry Styles" u="1"/>
        <s v="Egg" u="1"/>
        <s v="Fruit Cup" u="1"/>
        <s v="Other Styles" u="1"/>
        <s v=" (old category)" u="1"/>
        <s v="British Bitter (11)" u="1"/>
        <s v="(None)" u="1"/>
        <s v="Melomel" u="1"/>
        <s v="spice/ flavoured" u="1"/>
        <s v="European Sour Ale (23)" u="1"/>
        <s v="Solera Aged (old category)" u="1"/>
        <s v="Kellerbier: Amber Kellerbier (7C(ii))" u="1"/>
        <s v="Pedro Ximenez" u="1"/>
        <s v="Pure/ Neutural" u="1"/>
        <s v="Over 15 year old" u="1"/>
        <s v="Herb" u="1"/>
        <s v="Scottish Ale (14)" u="1"/>
        <s v="Baltic Porter (9C)" u="1"/>
        <s v="Strong Belgian Ale (25)" u="1"/>
        <s v="Prosecco di Treviso/Trieste" u="1"/>
        <s v="Valdobbiadene Superiore di Cartizze DOCG" u="1"/>
        <s v="Honey" u="1"/>
        <s v="Chocolate" u="1"/>
        <s v="Blended Malts (vatted" u="1"/>
        <s v="11-15 YO (old category)" u="1"/>
        <s v="Apple,Pear,Quince (old category)" u="1"/>
        <s v="6-10 YO (Declared) (old category)" u="1"/>
        <s v="Blanche" u="1"/>
        <s v="Extra" u="1"/>
        <s v="Golden" u="1"/>
        <s v="Aged Tawny" u="1"/>
        <s v="Zero Dosage" u="1"/>
        <s v="Joven (young)" u="1"/>
        <s v="Single Quinta Vintage" u="1"/>
        <s v="American Wild Ale (28)" u="1"/>
        <s v="Stone fruits (old category)" u="1"/>
        <s v="Historical Beer: Pre-Prohibition Lager (27(vi))" u="1"/>
        <s v="Junmai Ginjo" u="1"/>
        <s v="Amontillado (true)" u="1"/>
        <s v="Kellerbier: Pale Kellerbier (7C(i))" u="1"/>
        <s v="Palo Cortado" u="1"/>
        <s v="Kokuto - Brown Sugar" u="1"/>
        <s v="Blended Malt (vatted)" u="1"/>
        <s v="Junmai-shu" u="1"/>
        <s v="Over 15 YO (Declared) (old category)" u="1"/>
        <s v="XO" u="1"/>
        <s v="Vieux" u="1"/>
        <s v="Medium" u="1"/>
        <s v="Whisky" u="1"/>
        <s v="Other (old category)" u="1"/>
        <s v="Over 15 YO (old category)" u="1"/>
        <s v="Prosecco DOC" u="1"/>
        <s v="Up to 5 year old" u="1"/>
        <s v="Tawny" u="1"/>
        <s v="Buckwheat" u="1"/>
        <s v="Pale Cream" u="1"/>
        <s v="Witbier (24A)" u="1"/>
        <s v="Vienna Lager (7A)" u="1"/>
        <s v="Imo - Sweet Potato" u="1"/>
        <s v="Berries and Grapes (old category)" u="1"/>
        <s v="White" u="1"/>
        <s v="Fruit Beer (29)" u="1"/>
        <s v="German Leichtbier (5A)" u="1"/>
        <s v="Pale American Ale (18)" u="1"/>
        <s v="White (dry)" u="1"/>
        <s v="'Irish' Poteen" u="1"/>
        <s v="Kellerbier (7C)" u="1"/>
        <s v="No Age Statement" u="1"/>
        <s v="Specialty Beer (27(x))" u="1"/>
        <s v="Awamori" u="1"/>
        <s v="American Lager (1B)" u="1"/>
        <s v="Genshu" u="1"/>
        <s v="Cachaca" u="1"/>
        <s v="English IPA (12C)" u="1"/>
        <s v="Fermented and Distilled" u="1"/>
        <s v="Historical Beer: Pre-Prohibition Porter (27(vii))" u="1"/>
        <s v="Old Tom" u="1"/>
        <s v="Extra Dry " u="1"/>
        <s v="Asolo Prosecco DOCG" u="1"/>
        <s v="Wood finished" u="1"/>
        <s v="California Common (19B)" u="1"/>
        <s v="Ultra Brut" u="1"/>
        <s v="Altbier (7B)" u="1"/>
        <s v="Mugi - Barley" u="1"/>
        <s v="Flavoured Cream" u="1"/>
        <s v="American Stout (20B)" u="1"/>
        <s v="Dark European Lager (8)" u="1"/>
        <s v="Australian Sparkling Ale (12B)" u="1"/>
        <s v="Floral" u="1"/>
        <s v="Sercial &amp; Other Dry Styles" u="1"/>
        <s v="Fruit" u="1"/>
        <s v="Digestive" u="1"/>
        <s v="Dark" u="1"/>
        <s v="Single Malt (specify distillery)" u="1"/>
        <s v="Sweet" u="1"/>
        <s v="Honjozo" u="1"/>
        <s v="VS" u="1"/>
        <s v="Cassis" u="1"/>
        <s v="Braggot" u="1"/>
        <s v="Marc/Pommace" u="1"/>
        <s v="Organic/Biodynamic" u="1"/>
        <s v="American Light Lager (1A)" u="1"/>
        <s v="Di Valdobbiadene Superiore di Cartizze DOCG" u="1"/>
        <s v="Nama" u="1"/>
        <s v="Nut" u="1"/>
        <s v="Hydromel" u="1"/>
        <s v="Futsuu-Shu" u="1"/>
        <s v="Soba - Rye" u="1"/>
        <s v="Reposado (rested)" u="1"/>
        <s v="Doux" u="1"/>
        <s v="Blanco" u="1"/>
        <s v="Nigori" u="1"/>
        <s v="Kölsch (5B)" u="1"/>
        <s v="Bual &amp; Other Medium Sweet Styles" u="1"/>
        <s v="VS/Reserve" u="1"/>
        <s v="Fruit Flavoured" u="1"/>
        <s v="Transfer Method" u="1"/>
        <s v="Dutch" u="1"/>
        <s v="Verte" u="1"/>
        <s v="Deluxe Blended" u="1"/>
        <s v="Dunkles Bock (6C)" u="1"/>
        <s v="Blend of Pot &amp; Column Still" u="1"/>
        <s v="Malmsey &amp; Other Sweet Styles" u="1"/>
        <s v="Cream" u="1"/>
        <s v="Grain " u="1"/>
        <s v="Daugnjo-shu" u="1"/>
        <s v="Single Pot Still" u="1"/>
        <s v="English Porter (13C)" u="1"/>
        <s v="Macerated and Distilled" u="1"/>
        <s v="Historical Beer: Lichtenhainer (27(iii))" u="1"/>
        <s v="Soba" u="1"/>
        <s v="Artisan" u="1"/>
        <s v="British Golden Ale (12A)" u="1"/>
        <s v="Historical Beer: Kentucky Common (27(ii))" u="1"/>
        <s v="Roots (old category)" u="1"/>
        <s v="Kome - Rice" u="1"/>
        <s v="Strong British Ale (17)" u="1"/>
        <s v="Biodynamic (old category)" u="1"/>
        <s v="Extra Anejo" u="1"/>
        <s v="Cream Ale (1C)" u="1"/>
        <s v="Irish Red Ale (15A)" u="1"/>
        <s v="Tau" u="1"/>
        <s v="Aneo (aged)" u="1"/>
        <s v="Anejo (aged)" u="1"/>
        <s v="Irish Stout (15B)" u="1"/>
        <s v="Clear" u="1"/>
        <s v="German Pils (5D)" u="1"/>
        <s v="Bohemian &amp; Other Styles" u="1"/>
        <s v="American Wheat Beer (1D)" u="1"/>
        <s v="Peruvian" u="1"/>
        <s v="Coffee" u="1"/>
        <s v="Red (wood aged)" u="1"/>
        <s v="Other Flavoured" u="1"/>
        <s v="Blended Malts (vatted)" u="1"/>
        <s v="Wild Fruits (old category)" u="1"/>
        <s v="Baijiu" u="1"/>
        <s v="Bière de Garde (24C)" u="1"/>
        <s v="Czech Premium Pale Lager (3B)" u="1"/>
        <s v="German Helles Exportbier (5C)" u="1"/>
        <s v="White (sweet)" u="1"/>
        <s v="Futsuu-Shu (normal)" u="1"/>
        <s v="International Pale Lager (2A)" u="1"/>
        <s v="Pale Malty European Lager (4)" u="1"/>
        <s v="IPA (21)" u="1"/>
        <s v="Matured Age" u="1"/>
        <s v="Maxtured Age" u="1"/>
        <s v="di Conegliano DOC" u="1"/>
        <s v="Contemporary Styles" u="1"/>
        <s v="Trappist Single (26A)" u="1"/>
        <s v="Bag-in-Box" u="1"/>
        <s v="Double IPA (22A)" u="1"/>
        <s v="Chilean" u="1"/>
        <s v="Oloroso" u="1"/>
        <s v="Cocktail" u="1"/>
        <s v="Colheita" u="1"/>
        <s v="Deluxe Blend" u="1"/>
        <s v="Clone Beer (34A)" u="1"/>
        <s v="Belgian Pale Ale (24B)" u="1"/>
        <s v="Conegliano - Valdobbiadene DOCG" u="1"/>
        <s v="Sec" u="1"/>
        <s v="Flavoured" u="1"/>
        <s v="Junmai Daignjo-shu" u="1"/>
        <s v="Imperial Stout (20C)" u="1"/>
        <s v="Dark British Beer (16)" u="1"/>
        <s v="Bourbon" u="1"/>
        <s v="Single Malt" u="1"/>
        <s v="Single Grain" u="1"/>
        <s v="Red (bottle aged)" u="1"/>
        <s v="Clear/White/No Age" u="1"/>
        <s v="Non-flavoured Cream" u="1"/>
        <s v="Cask Strength (old category)" u="1"/>
        <s v="VSOP" u="1"/>
        <s v="Sloe Gin" u="1"/>
        <s v="German Wheat Beer (10)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id Li" refreshedDate="44742.911844097223" createdVersion="1" refreshedVersion="4" recordCount="1179" upgradeOnRefresh="1" xr:uid="{00000000-000A-0000-FFFF-FFFF0E000000}">
  <cacheSource type="worksheet">
    <worksheetSource ref="D1:D65536" sheet="ProductCategories"/>
  </cacheSource>
  <cacheFields count="1">
    <cacheField name="type" numFmtId="0">
      <sharedItems containsBlank="1" count="63">
        <s v="IPA"/>
        <s v="Pale Ale"/>
        <s v="Pale Lager"/>
        <s v="Porter/Stout"/>
        <s v="Sour"/>
        <s v="Specialty"/>
        <s v="Wheat"/>
        <s v="Flavoured Wines"/>
        <s v="Madeira"/>
        <s v="Port"/>
        <s v="Sherry"/>
        <s v="Worldwide Fortified Wine / Vin De Liqueur"/>
        <s v="Mead"/>
        <s v="Sparkling Mead"/>
        <s v="Rice Wine"/>
        <s v="Sake"/>
        <s v="Bottle Fermented Sparkling Wines (red, white, rosé)"/>
        <s v="Cava"/>
        <s v="Champagne"/>
        <s v="Lightly Sparkling / Pale"/>
        <s v="Prosecco"/>
        <s v="Tank Fermented Sparkling Wines (red, white, rosé)"/>
        <s v="Absinthe"/>
        <s v="Aquavit"/>
        <s v="Armagnac"/>
        <s v="Asian Spirits"/>
        <s v="Bitters"/>
        <s v="Calvados"/>
        <s v="Cognac"/>
        <s v="Distilled Non-Alcoholic Spirits"/>
        <s v="Distilled Spirits (Other)"/>
        <s v="Fruit/Seed/Nut Spirits/Eau-de-Vie"/>
        <s v="Genever/Jenever"/>
        <s v="Gin"/>
        <s v="Grain Spirits"/>
        <s v="Grape Brandy"/>
        <s v="Liqueurs"/>
        <s v="Mezcal"/>
        <s v="Miscellaneous Spirits"/>
        <s v="Pisco"/>
        <s v="RTD/Cocktail"/>
        <s v="Rum"/>
        <s v="Shochu/Soju"/>
        <s v="Tequila/Agave Spirits"/>
        <s v="Vodka"/>
        <s v="Whiskey - Irish"/>
        <s v="Whiskey - USA"/>
        <s v="Whiskey - Worldwide"/>
        <s v="Whisky - Scotch"/>
        <s v="Still Wine - Dry (below 5 g/L Residual Sugar)"/>
        <s v="Still Wine - Medium (5-45 g/L Residual Sugar)"/>
        <s v="Still Wine - Sweet (45+ g/L Residual Sugar)"/>
        <s v="Other Aromatised Wine"/>
        <s v="Vermouth"/>
        <m/>
        <s v="Sweet (45+ g/L Residual Sugar)" u="1"/>
        <s v="Sparkling Wine" u="1"/>
        <s v="Dry (below 5 g/L Residual Sugar)" u="1"/>
        <s v="Fortified Wine" u="1"/>
        <s v="Still Wine" u="1"/>
        <s v="Medium (5-45 g/L Residual Sugar)" u="1"/>
        <s v="Spirits" u="1"/>
        <s v="Beer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79">
  <r>
    <x v="0"/>
    <x v="0"/>
  </r>
  <r>
    <x v="0"/>
    <x v="1"/>
  </r>
  <r>
    <x v="0"/>
    <x v="2"/>
  </r>
  <r>
    <x v="0"/>
    <x v="2"/>
  </r>
  <r>
    <x v="0"/>
    <x v="2"/>
  </r>
  <r>
    <x v="0"/>
    <x v="2"/>
  </r>
  <r>
    <x v="0"/>
    <x v="2"/>
  </r>
  <r>
    <x v="0"/>
    <x v="2"/>
  </r>
  <r>
    <x v="0"/>
    <x v="2"/>
  </r>
  <r>
    <x v="0"/>
    <x v="2"/>
  </r>
  <r>
    <x v="0"/>
    <x v="2"/>
  </r>
  <r>
    <x v="0"/>
    <x v="2"/>
  </r>
  <r>
    <x v="0"/>
    <x v="2"/>
  </r>
  <r>
    <x v="0"/>
    <x v="3"/>
  </r>
  <r>
    <x v="1"/>
    <x v="4"/>
  </r>
  <r>
    <x v="1"/>
    <x v="5"/>
  </r>
  <r>
    <x v="1"/>
    <x v="6"/>
  </r>
  <r>
    <x v="1"/>
    <x v="7"/>
  </r>
  <r>
    <x v="1"/>
    <x v="8"/>
  </r>
  <r>
    <x v="1"/>
    <x v="8"/>
  </r>
  <r>
    <x v="1"/>
    <x v="8"/>
  </r>
  <r>
    <x v="1"/>
    <x v="8"/>
  </r>
  <r>
    <x v="1"/>
    <x v="9"/>
  </r>
  <r>
    <x v="1"/>
    <x v="10"/>
  </r>
  <r>
    <x v="1"/>
    <x v="11"/>
  </r>
  <r>
    <x v="1"/>
    <x v="12"/>
  </r>
  <r>
    <x v="1"/>
    <x v="13"/>
  </r>
  <r>
    <x v="1"/>
    <x v="14"/>
  </r>
  <r>
    <x v="1"/>
    <x v="14"/>
  </r>
  <r>
    <x v="1"/>
    <x v="14"/>
  </r>
  <r>
    <x v="1"/>
    <x v="15"/>
  </r>
  <r>
    <x v="1"/>
    <x v="15"/>
  </r>
  <r>
    <x v="1"/>
    <x v="15"/>
  </r>
  <r>
    <x v="1"/>
    <x v="15"/>
  </r>
  <r>
    <x v="1"/>
    <x v="3"/>
  </r>
  <r>
    <x v="2"/>
    <x v="16"/>
  </r>
  <r>
    <x v="2"/>
    <x v="17"/>
  </r>
  <r>
    <x v="2"/>
    <x v="18"/>
  </r>
  <r>
    <x v="2"/>
    <x v="19"/>
  </r>
  <r>
    <x v="2"/>
    <x v="20"/>
  </r>
  <r>
    <x v="2"/>
    <x v="21"/>
  </r>
  <r>
    <x v="2"/>
    <x v="22"/>
  </r>
  <r>
    <x v="2"/>
    <x v="23"/>
  </r>
  <r>
    <x v="2"/>
    <x v="24"/>
  </r>
  <r>
    <x v="2"/>
    <x v="25"/>
  </r>
  <r>
    <x v="2"/>
    <x v="26"/>
  </r>
  <r>
    <x v="2"/>
    <x v="27"/>
  </r>
  <r>
    <x v="2"/>
    <x v="27"/>
  </r>
  <r>
    <x v="2"/>
    <x v="27"/>
  </r>
  <r>
    <x v="2"/>
    <x v="27"/>
  </r>
  <r>
    <x v="2"/>
    <x v="28"/>
  </r>
  <r>
    <x v="2"/>
    <x v="3"/>
  </r>
  <r>
    <x v="3"/>
    <x v="29"/>
  </r>
  <r>
    <x v="3"/>
    <x v="30"/>
  </r>
  <r>
    <x v="3"/>
    <x v="31"/>
  </r>
  <r>
    <x v="3"/>
    <x v="32"/>
  </r>
  <r>
    <x v="3"/>
    <x v="32"/>
  </r>
  <r>
    <x v="3"/>
    <x v="32"/>
  </r>
  <r>
    <x v="3"/>
    <x v="32"/>
  </r>
  <r>
    <x v="3"/>
    <x v="32"/>
  </r>
  <r>
    <x v="3"/>
    <x v="33"/>
  </r>
  <r>
    <x v="3"/>
    <x v="34"/>
  </r>
  <r>
    <x v="3"/>
    <x v="35"/>
  </r>
  <r>
    <x v="3"/>
    <x v="36"/>
  </r>
  <r>
    <x v="3"/>
    <x v="37"/>
  </r>
  <r>
    <x v="3"/>
    <x v="3"/>
  </r>
  <r>
    <x v="4"/>
    <x v="38"/>
  </r>
  <r>
    <x v="4"/>
    <x v="38"/>
  </r>
  <r>
    <x v="4"/>
    <x v="38"/>
  </r>
  <r>
    <x v="4"/>
    <x v="38"/>
  </r>
  <r>
    <x v="4"/>
    <x v="38"/>
  </r>
  <r>
    <x v="4"/>
    <x v="39"/>
  </r>
  <r>
    <x v="4"/>
    <x v="39"/>
  </r>
  <r>
    <x v="4"/>
    <x v="39"/>
  </r>
  <r>
    <x v="4"/>
    <x v="39"/>
  </r>
  <r>
    <x v="4"/>
    <x v="39"/>
  </r>
  <r>
    <x v="4"/>
    <x v="39"/>
  </r>
  <r>
    <x v="4"/>
    <x v="39"/>
  </r>
  <r>
    <x v="4"/>
    <x v="39"/>
  </r>
  <r>
    <x v="4"/>
    <x v="40"/>
  </r>
  <r>
    <x v="4"/>
    <x v="41"/>
  </r>
  <r>
    <x v="4"/>
    <x v="3"/>
  </r>
  <r>
    <x v="5"/>
    <x v="42"/>
  </r>
  <r>
    <x v="5"/>
    <x v="43"/>
  </r>
  <r>
    <x v="5"/>
    <x v="43"/>
  </r>
  <r>
    <x v="5"/>
    <x v="44"/>
  </r>
  <r>
    <x v="5"/>
    <x v="44"/>
  </r>
  <r>
    <x v="5"/>
    <x v="45"/>
  </r>
  <r>
    <x v="5"/>
    <x v="45"/>
  </r>
  <r>
    <x v="5"/>
    <x v="46"/>
  </r>
  <r>
    <x v="5"/>
    <x v="46"/>
  </r>
  <r>
    <x v="5"/>
    <x v="47"/>
  </r>
  <r>
    <x v="5"/>
    <x v="47"/>
  </r>
  <r>
    <x v="5"/>
    <x v="47"/>
  </r>
  <r>
    <x v="5"/>
    <x v="48"/>
  </r>
  <r>
    <x v="5"/>
    <x v="49"/>
  </r>
  <r>
    <x v="5"/>
    <x v="49"/>
  </r>
  <r>
    <x v="5"/>
    <x v="49"/>
  </r>
  <r>
    <x v="5"/>
    <x v="49"/>
  </r>
  <r>
    <x v="5"/>
    <x v="49"/>
  </r>
  <r>
    <x v="5"/>
    <x v="50"/>
  </r>
  <r>
    <x v="5"/>
    <x v="50"/>
  </r>
  <r>
    <x v="5"/>
    <x v="50"/>
  </r>
  <r>
    <x v="5"/>
    <x v="50"/>
  </r>
  <r>
    <x v="5"/>
    <x v="50"/>
  </r>
  <r>
    <x v="5"/>
    <x v="51"/>
  </r>
  <r>
    <x v="5"/>
    <x v="51"/>
  </r>
  <r>
    <x v="5"/>
    <x v="52"/>
  </r>
  <r>
    <x v="5"/>
    <x v="53"/>
  </r>
  <r>
    <x v="5"/>
    <x v="54"/>
  </r>
  <r>
    <x v="5"/>
    <x v="55"/>
  </r>
  <r>
    <x v="5"/>
    <x v="55"/>
  </r>
  <r>
    <x v="5"/>
    <x v="55"/>
  </r>
  <r>
    <x v="5"/>
    <x v="56"/>
  </r>
  <r>
    <x v="5"/>
    <x v="57"/>
  </r>
  <r>
    <x v="5"/>
    <x v="57"/>
  </r>
  <r>
    <x v="5"/>
    <x v="57"/>
  </r>
  <r>
    <x v="5"/>
    <x v="57"/>
  </r>
  <r>
    <x v="5"/>
    <x v="58"/>
  </r>
  <r>
    <x v="5"/>
    <x v="58"/>
  </r>
  <r>
    <x v="5"/>
    <x v="59"/>
  </r>
  <r>
    <x v="5"/>
    <x v="60"/>
  </r>
  <r>
    <x v="5"/>
    <x v="60"/>
  </r>
  <r>
    <x v="5"/>
    <x v="60"/>
  </r>
  <r>
    <x v="5"/>
    <x v="61"/>
  </r>
  <r>
    <x v="5"/>
    <x v="61"/>
  </r>
  <r>
    <x v="5"/>
    <x v="61"/>
  </r>
  <r>
    <x v="5"/>
    <x v="61"/>
  </r>
  <r>
    <x v="5"/>
    <x v="62"/>
  </r>
  <r>
    <x v="5"/>
    <x v="62"/>
  </r>
  <r>
    <x v="5"/>
    <x v="62"/>
  </r>
  <r>
    <x v="5"/>
    <x v="63"/>
  </r>
  <r>
    <x v="5"/>
    <x v="63"/>
  </r>
  <r>
    <x v="5"/>
    <x v="63"/>
  </r>
  <r>
    <x v="5"/>
    <x v="63"/>
  </r>
  <r>
    <x v="5"/>
    <x v="63"/>
  </r>
  <r>
    <x v="5"/>
    <x v="64"/>
  </r>
  <r>
    <x v="5"/>
    <x v="64"/>
  </r>
  <r>
    <x v="5"/>
    <x v="65"/>
  </r>
  <r>
    <x v="5"/>
    <x v="65"/>
  </r>
  <r>
    <x v="5"/>
    <x v="3"/>
  </r>
  <r>
    <x v="6"/>
    <x v="66"/>
  </r>
  <r>
    <x v="6"/>
    <x v="67"/>
  </r>
  <r>
    <x v="6"/>
    <x v="67"/>
  </r>
  <r>
    <x v="6"/>
    <x v="67"/>
  </r>
  <r>
    <x v="6"/>
    <x v="67"/>
  </r>
  <r>
    <x v="6"/>
    <x v="68"/>
  </r>
  <r>
    <x v="6"/>
    <x v="3"/>
  </r>
  <r>
    <x v="7"/>
    <x v="69"/>
  </r>
  <r>
    <x v="7"/>
    <x v="70"/>
  </r>
  <r>
    <x v="7"/>
    <x v="71"/>
  </r>
  <r>
    <x v="8"/>
    <x v="72"/>
  </r>
  <r>
    <x v="8"/>
    <x v="73"/>
  </r>
  <r>
    <x v="8"/>
    <x v="74"/>
  </r>
  <r>
    <x v="8"/>
    <x v="75"/>
  </r>
  <r>
    <x v="9"/>
    <x v="76"/>
  </r>
  <r>
    <x v="9"/>
    <x v="77"/>
  </r>
  <r>
    <x v="9"/>
    <x v="78"/>
  </r>
  <r>
    <x v="9"/>
    <x v="79"/>
  </r>
  <r>
    <x v="9"/>
    <x v="80"/>
  </r>
  <r>
    <x v="9"/>
    <x v="81"/>
  </r>
  <r>
    <x v="9"/>
    <x v="82"/>
  </r>
  <r>
    <x v="9"/>
    <x v="83"/>
  </r>
  <r>
    <x v="9"/>
    <x v="84"/>
  </r>
  <r>
    <x v="9"/>
    <x v="85"/>
  </r>
  <r>
    <x v="9"/>
    <x v="86"/>
  </r>
  <r>
    <x v="9"/>
    <x v="87"/>
  </r>
  <r>
    <x v="9"/>
    <x v="88"/>
  </r>
  <r>
    <x v="9"/>
    <x v="89"/>
  </r>
  <r>
    <x v="10"/>
    <x v="90"/>
  </r>
  <r>
    <x v="10"/>
    <x v="91"/>
  </r>
  <r>
    <x v="10"/>
    <x v="92"/>
  </r>
  <r>
    <x v="10"/>
    <x v="93"/>
  </r>
  <r>
    <x v="10"/>
    <x v="94"/>
  </r>
  <r>
    <x v="10"/>
    <x v="95"/>
  </r>
  <r>
    <x v="10"/>
    <x v="96"/>
  </r>
  <r>
    <x v="10"/>
    <x v="97"/>
  </r>
  <r>
    <x v="10"/>
    <x v="98"/>
  </r>
  <r>
    <x v="10"/>
    <x v="99"/>
  </r>
  <r>
    <x v="10"/>
    <x v="100"/>
  </r>
  <r>
    <x v="10"/>
    <x v="101"/>
  </r>
  <r>
    <x v="10"/>
    <x v="102"/>
  </r>
  <r>
    <x v="10"/>
    <x v="103"/>
  </r>
  <r>
    <x v="11"/>
    <x v="104"/>
  </r>
  <r>
    <x v="11"/>
    <x v="104"/>
  </r>
  <r>
    <x v="11"/>
    <x v="105"/>
  </r>
  <r>
    <x v="11"/>
    <x v="105"/>
  </r>
  <r>
    <x v="12"/>
    <x v="106"/>
  </r>
  <r>
    <x v="12"/>
    <x v="107"/>
  </r>
  <r>
    <x v="12"/>
    <x v="108"/>
  </r>
  <r>
    <x v="12"/>
    <x v="109"/>
  </r>
  <r>
    <x v="12"/>
    <x v="110"/>
  </r>
  <r>
    <x v="12"/>
    <x v="3"/>
  </r>
  <r>
    <x v="13"/>
    <x v="3"/>
  </r>
  <r>
    <x v="14"/>
    <x v="3"/>
  </r>
  <r>
    <x v="15"/>
    <x v="111"/>
  </r>
  <r>
    <x v="15"/>
    <x v="112"/>
  </r>
  <r>
    <x v="15"/>
    <x v="113"/>
  </r>
  <r>
    <x v="15"/>
    <x v="114"/>
  </r>
  <r>
    <x v="15"/>
    <x v="115"/>
  </r>
  <r>
    <x v="15"/>
    <x v="116"/>
  </r>
  <r>
    <x v="15"/>
    <x v="117"/>
  </r>
  <r>
    <x v="15"/>
    <x v="118"/>
  </r>
  <r>
    <x v="15"/>
    <x v="119"/>
  </r>
  <r>
    <x v="15"/>
    <x v="120"/>
  </r>
  <r>
    <x v="15"/>
    <x v="121"/>
  </r>
  <r>
    <x v="16"/>
    <x v="104"/>
  </r>
  <r>
    <x v="16"/>
    <x v="122"/>
  </r>
  <r>
    <x v="16"/>
    <x v="105"/>
  </r>
  <r>
    <x v="17"/>
    <x v="123"/>
  </r>
  <r>
    <x v="17"/>
    <x v="123"/>
  </r>
  <r>
    <x v="17"/>
    <x v="123"/>
  </r>
  <r>
    <x v="17"/>
    <x v="123"/>
  </r>
  <r>
    <x v="17"/>
    <x v="124"/>
  </r>
  <r>
    <x v="17"/>
    <x v="124"/>
  </r>
  <r>
    <x v="17"/>
    <x v="124"/>
  </r>
  <r>
    <x v="17"/>
    <x v="124"/>
  </r>
  <r>
    <x v="17"/>
    <x v="125"/>
  </r>
  <r>
    <x v="17"/>
    <x v="125"/>
  </r>
  <r>
    <x v="17"/>
    <x v="126"/>
  </r>
  <r>
    <x v="17"/>
    <x v="126"/>
  </r>
  <r>
    <x v="17"/>
    <x v="126"/>
  </r>
  <r>
    <x v="17"/>
    <x v="126"/>
  </r>
  <r>
    <x v="17"/>
    <x v="127"/>
  </r>
  <r>
    <x v="17"/>
    <x v="127"/>
  </r>
  <r>
    <x v="17"/>
    <x v="128"/>
  </r>
  <r>
    <x v="17"/>
    <x v="128"/>
  </r>
  <r>
    <x v="17"/>
    <x v="129"/>
  </r>
  <r>
    <x v="17"/>
    <x v="129"/>
  </r>
  <r>
    <x v="18"/>
    <x v="123"/>
  </r>
  <r>
    <x v="18"/>
    <x v="123"/>
  </r>
  <r>
    <x v="18"/>
    <x v="123"/>
  </r>
  <r>
    <x v="18"/>
    <x v="123"/>
  </r>
  <r>
    <x v="18"/>
    <x v="130"/>
  </r>
  <r>
    <x v="18"/>
    <x v="130"/>
  </r>
  <r>
    <x v="18"/>
    <x v="130"/>
  </r>
  <r>
    <x v="18"/>
    <x v="130"/>
  </r>
  <r>
    <x v="18"/>
    <x v="131"/>
  </r>
  <r>
    <x v="18"/>
    <x v="131"/>
  </r>
  <r>
    <x v="18"/>
    <x v="131"/>
  </r>
  <r>
    <x v="18"/>
    <x v="131"/>
  </r>
  <r>
    <x v="18"/>
    <x v="132"/>
  </r>
  <r>
    <x v="18"/>
    <x v="132"/>
  </r>
  <r>
    <x v="18"/>
    <x v="132"/>
  </r>
  <r>
    <x v="18"/>
    <x v="132"/>
  </r>
  <r>
    <x v="18"/>
    <x v="133"/>
  </r>
  <r>
    <x v="18"/>
    <x v="133"/>
  </r>
  <r>
    <x v="18"/>
    <x v="133"/>
  </r>
  <r>
    <x v="18"/>
    <x v="133"/>
  </r>
  <r>
    <x v="18"/>
    <x v="134"/>
  </r>
  <r>
    <x v="18"/>
    <x v="134"/>
  </r>
  <r>
    <x v="18"/>
    <x v="134"/>
  </r>
  <r>
    <x v="18"/>
    <x v="134"/>
  </r>
  <r>
    <x v="18"/>
    <x v="135"/>
  </r>
  <r>
    <x v="18"/>
    <x v="135"/>
  </r>
  <r>
    <x v="18"/>
    <x v="135"/>
  </r>
  <r>
    <x v="18"/>
    <x v="135"/>
  </r>
  <r>
    <x v="19"/>
    <x v="104"/>
  </r>
  <r>
    <x v="19"/>
    <x v="122"/>
  </r>
  <r>
    <x v="19"/>
    <x v="105"/>
  </r>
  <r>
    <x v="20"/>
    <x v="136"/>
  </r>
  <r>
    <x v="20"/>
    <x v="136"/>
  </r>
  <r>
    <x v="20"/>
    <x v="136"/>
  </r>
  <r>
    <x v="20"/>
    <x v="136"/>
  </r>
  <r>
    <x v="20"/>
    <x v="136"/>
  </r>
  <r>
    <x v="20"/>
    <x v="137"/>
  </r>
  <r>
    <x v="20"/>
    <x v="137"/>
  </r>
  <r>
    <x v="20"/>
    <x v="137"/>
  </r>
  <r>
    <x v="20"/>
    <x v="137"/>
  </r>
  <r>
    <x v="20"/>
    <x v="137"/>
  </r>
  <r>
    <x v="20"/>
    <x v="138"/>
  </r>
  <r>
    <x v="20"/>
    <x v="138"/>
  </r>
  <r>
    <x v="20"/>
    <x v="138"/>
  </r>
  <r>
    <x v="20"/>
    <x v="138"/>
  </r>
  <r>
    <x v="20"/>
    <x v="138"/>
  </r>
  <r>
    <x v="20"/>
    <x v="139"/>
  </r>
  <r>
    <x v="20"/>
    <x v="140"/>
  </r>
  <r>
    <x v="20"/>
    <x v="140"/>
  </r>
  <r>
    <x v="20"/>
    <x v="140"/>
  </r>
  <r>
    <x v="20"/>
    <x v="140"/>
  </r>
  <r>
    <x v="20"/>
    <x v="140"/>
  </r>
  <r>
    <x v="20"/>
    <x v="140"/>
  </r>
  <r>
    <x v="20"/>
    <x v="141"/>
  </r>
  <r>
    <x v="20"/>
    <x v="141"/>
  </r>
  <r>
    <x v="20"/>
    <x v="141"/>
  </r>
  <r>
    <x v="20"/>
    <x v="141"/>
  </r>
  <r>
    <x v="20"/>
    <x v="141"/>
  </r>
  <r>
    <x v="20"/>
    <x v="141"/>
  </r>
  <r>
    <x v="20"/>
    <x v="142"/>
  </r>
  <r>
    <x v="20"/>
    <x v="142"/>
  </r>
  <r>
    <x v="20"/>
    <x v="142"/>
  </r>
  <r>
    <x v="20"/>
    <x v="142"/>
  </r>
  <r>
    <x v="20"/>
    <x v="142"/>
  </r>
  <r>
    <x v="21"/>
    <x v="104"/>
  </r>
  <r>
    <x v="21"/>
    <x v="132"/>
  </r>
  <r>
    <x v="21"/>
    <x v="122"/>
  </r>
  <r>
    <x v="21"/>
    <x v="105"/>
  </r>
  <r>
    <x v="22"/>
    <x v="143"/>
  </r>
  <r>
    <x v="22"/>
    <x v="144"/>
  </r>
  <r>
    <x v="22"/>
    <x v="145"/>
  </r>
  <r>
    <x v="23"/>
    <x v="146"/>
  </r>
  <r>
    <x v="23"/>
    <x v="147"/>
  </r>
  <r>
    <x v="24"/>
    <x v="143"/>
  </r>
  <r>
    <x v="24"/>
    <x v="143"/>
  </r>
  <r>
    <x v="24"/>
    <x v="143"/>
  </r>
  <r>
    <x v="24"/>
    <x v="143"/>
  </r>
  <r>
    <x v="24"/>
    <x v="88"/>
  </r>
  <r>
    <x v="24"/>
    <x v="88"/>
  </r>
  <r>
    <x v="24"/>
    <x v="88"/>
  </r>
  <r>
    <x v="24"/>
    <x v="88"/>
  </r>
  <r>
    <x v="24"/>
    <x v="148"/>
  </r>
  <r>
    <x v="24"/>
    <x v="148"/>
  </r>
  <r>
    <x v="24"/>
    <x v="148"/>
  </r>
  <r>
    <x v="24"/>
    <x v="148"/>
  </r>
  <r>
    <x v="24"/>
    <x v="149"/>
  </r>
  <r>
    <x v="24"/>
    <x v="149"/>
  </r>
  <r>
    <x v="24"/>
    <x v="149"/>
  </r>
  <r>
    <x v="24"/>
    <x v="149"/>
  </r>
  <r>
    <x v="24"/>
    <x v="150"/>
  </r>
  <r>
    <x v="24"/>
    <x v="150"/>
  </r>
  <r>
    <x v="24"/>
    <x v="150"/>
  </r>
  <r>
    <x v="24"/>
    <x v="150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1"/>
  </r>
  <r>
    <x v="25"/>
    <x v="152"/>
  </r>
  <r>
    <x v="25"/>
    <x v="153"/>
  </r>
  <r>
    <x v="26"/>
    <x v="154"/>
  </r>
  <r>
    <x v="26"/>
    <x v="155"/>
  </r>
  <r>
    <x v="26"/>
    <x v="156"/>
  </r>
  <r>
    <x v="27"/>
    <x v="157"/>
  </r>
  <r>
    <x v="27"/>
    <x v="157"/>
  </r>
  <r>
    <x v="27"/>
    <x v="157"/>
  </r>
  <r>
    <x v="27"/>
    <x v="88"/>
  </r>
  <r>
    <x v="27"/>
    <x v="88"/>
  </r>
  <r>
    <x v="27"/>
    <x v="88"/>
  </r>
  <r>
    <x v="27"/>
    <x v="158"/>
  </r>
  <r>
    <x v="27"/>
    <x v="158"/>
  </r>
  <r>
    <x v="27"/>
    <x v="158"/>
  </r>
  <r>
    <x v="27"/>
    <x v="149"/>
  </r>
  <r>
    <x v="27"/>
    <x v="149"/>
  </r>
  <r>
    <x v="27"/>
    <x v="149"/>
  </r>
  <r>
    <x v="27"/>
    <x v="159"/>
  </r>
  <r>
    <x v="27"/>
    <x v="159"/>
  </r>
  <r>
    <x v="27"/>
    <x v="159"/>
  </r>
  <r>
    <x v="28"/>
    <x v="160"/>
  </r>
  <r>
    <x v="28"/>
    <x v="160"/>
  </r>
  <r>
    <x v="28"/>
    <x v="160"/>
  </r>
  <r>
    <x v="28"/>
    <x v="160"/>
  </r>
  <r>
    <x v="28"/>
    <x v="160"/>
  </r>
  <r>
    <x v="28"/>
    <x v="160"/>
  </r>
  <r>
    <x v="28"/>
    <x v="160"/>
  </r>
  <r>
    <x v="28"/>
    <x v="161"/>
  </r>
  <r>
    <x v="28"/>
    <x v="161"/>
  </r>
  <r>
    <x v="28"/>
    <x v="161"/>
  </r>
  <r>
    <x v="28"/>
    <x v="161"/>
  </r>
  <r>
    <x v="28"/>
    <x v="161"/>
  </r>
  <r>
    <x v="28"/>
    <x v="161"/>
  </r>
  <r>
    <x v="28"/>
    <x v="161"/>
  </r>
  <r>
    <x v="28"/>
    <x v="162"/>
  </r>
  <r>
    <x v="28"/>
    <x v="162"/>
  </r>
  <r>
    <x v="28"/>
    <x v="162"/>
  </r>
  <r>
    <x v="28"/>
    <x v="162"/>
  </r>
  <r>
    <x v="28"/>
    <x v="162"/>
  </r>
  <r>
    <x v="28"/>
    <x v="162"/>
  </r>
  <r>
    <x v="28"/>
    <x v="162"/>
  </r>
  <r>
    <x v="28"/>
    <x v="163"/>
  </r>
  <r>
    <x v="28"/>
    <x v="163"/>
  </r>
  <r>
    <x v="28"/>
    <x v="163"/>
  </r>
  <r>
    <x v="28"/>
    <x v="163"/>
  </r>
  <r>
    <x v="28"/>
    <x v="163"/>
  </r>
  <r>
    <x v="28"/>
    <x v="163"/>
  </r>
  <r>
    <x v="28"/>
    <x v="163"/>
  </r>
  <r>
    <x v="28"/>
    <x v="148"/>
  </r>
  <r>
    <x v="28"/>
    <x v="148"/>
  </r>
  <r>
    <x v="28"/>
    <x v="148"/>
  </r>
  <r>
    <x v="28"/>
    <x v="148"/>
  </r>
  <r>
    <x v="28"/>
    <x v="148"/>
  </r>
  <r>
    <x v="28"/>
    <x v="148"/>
  </r>
  <r>
    <x v="28"/>
    <x v="148"/>
  </r>
  <r>
    <x v="28"/>
    <x v="149"/>
  </r>
  <r>
    <x v="28"/>
    <x v="149"/>
  </r>
  <r>
    <x v="28"/>
    <x v="149"/>
  </r>
  <r>
    <x v="28"/>
    <x v="149"/>
  </r>
  <r>
    <x v="28"/>
    <x v="149"/>
  </r>
  <r>
    <x v="28"/>
    <x v="149"/>
  </r>
  <r>
    <x v="28"/>
    <x v="149"/>
  </r>
  <r>
    <x v="28"/>
    <x v="159"/>
  </r>
  <r>
    <x v="28"/>
    <x v="159"/>
  </r>
  <r>
    <x v="28"/>
    <x v="159"/>
  </r>
  <r>
    <x v="28"/>
    <x v="159"/>
  </r>
  <r>
    <x v="28"/>
    <x v="159"/>
  </r>
  <r>
    <x v="28"/>
    <x v="159"/>
  </r>
  <r>
    <x v="28"/>
    <x v="159"/>
  </r>
  <r>
    <x v="29"/>
    <x v="3"/>
  </r>
  <r>
    <x v="30"/>
    <x v="164"/>
  </r>
  <r>
    <x v="30"/>
    <x v="165"/>
  </r>
  <r>
    <x v="30"/>
    <x v="166"/>
  </r>
  <r>
    <x v="30"/>
    <x v="167"/>
  </r>
  <r>
    <x v="30"/>
    <x v="168"/>
  </r>
  <r>
    <x v="31"/>
    <x v="169"/>
  </r>
  <r>
    <x v="31"/>
    <x v="169"/>
  </r>
  <r>
    <x v="31"/>
    <x v="169"/>
  </r>
  <r>
    <x v="31"/>
    <x v="169"/>
  </r>
  <r>
    <x v="31"/>
    <x v="169"/>
  </r>
  <r>
    <x v="31"/>
    <x v="169"/>
  </r>
  <r>
    <x v="31"/>
    <x v="170"/>
  </r>
  <r>
    <x v="31"/>
    <x v="170"/>
  </r>
  <r>
    <x v="31"/>
    <x v="170"/>
  </r>
  <r>
    <x v="31"/>
    <x v="170"/>
  </r>
  <r>
    <x v="31"/>
    <x v="170"/>
  </r>
  <r>
    <x v="31"/>
    <x v="170"/>
  </r>
  <r>
    <x v="32"/>
    <x v="171"/>
  </r>
  <r>
    <x v="32"/>
    <x v="172"/>
  </r>
  <r>
    <x v="32"/>
    <x v="3"/>
  </r>
  <r>
    <x v="33"/>
    <x v="173"/>
  </r>
  <r>
    <x v="33"/>
    <x v="173"/>
  </r>
  <r>
    <x v="33"/>
    <x v="174"/>
  </r>
  <r>
    <x v="33"/>
    <x v="174"/>
  </r>
  <r>
    <x v="33"/>
    <x v="175"/>
  </r>
  <r>
    <x v="33"/>
    <x v="175"/>
  </r>
  <r>
    <x v="33"/>
    <x v="176"/>
  </r>
  <r>
    <x v="33"/>
    <x v="176"/>
  </r>
  <r>
    <x v="33"/>
    <x v="177"/>
  </r>
  <r>
    <x v="33"/>
    <x v="177"/>
  </r>
  <r>
    <x v="33"/>
    <x v="178"/>
  </r>
  <r>
    <x v="33"/>
    <x v="178"/>
  </r>
  <r>
    <x v="34"/>
    <x v="179"/>
  </r>
  <r>
    <x v="34"/>
    <x v="179"/>
  </r>
  <r>
    <x v="34"/>
    <x v="179"/>
  </r>
  <r>
    <x v="34"/>
    <x v="179"/>
  </r>
  <r>
    <x v="34"/>
    <x v="179"/>
  </r>
  <r>
    <x v="34"/>
    <x v="179"/>
  </r>
  <r>
    <x v="34"/>
    <x v="180"/>
  </r>
  <r>
    <x v="34"/>
    <x v="180"/>
  </r>
  <r>
    <x v="34"/>
    <x v="180"/>
  </r>
  <r>
    <x v="34"/>
    <x v="180"/>
  </r>
  <r>
    <x v="34"/>
    <x v="180"/>
  </r>
  <r>
    <x v="34"/>
    <x v="180"/>
  </r>
  <r>
    <x v="35"/>
    <x v="181"/>
  </r>
  <r>
    <x v="35"/>
    <x v="182"/>
  </r>
  <r>
    <x v="35"/>
    <x v="183"/>
  </r>
  <r>
    <x v="35"/>
    <x v="184"/>
  </r>
  <r>
    <x v="36"/>
    <x v="164"/>
  </r>
  <r>
    <x v="36"/>
    <x v="164"/>
  </r>
  <r>
    <x v="36"/>
    <x v="185"/>
  </r>
  <r>
    <x v="36"/>
    <x v="185"/>
  </r>
  <r>
    <x v="36"/>
    <x v="186"/>
  </r>
  <r>
    <x v="36"/>
    <x v="186"/>
  </r>
  <r>
    <x v="36"/>
    <x v="187"/>
  </r>
  <r>
    <x v="36"/>
    <x v="187"/>
  </r>
  <r>
    <x v="36"/>
    <x v="188"/>
  </r>
  <r>
    <x v="36"/>
    <x v="189"/>
  </r>
  <r>
    <x v="36"/>
    <x v="189"/>
  </r>
  <r>
    <x v="36"/>
    <x v="190"/>
  </r>
  <r>
    <x v="36"/>
    <x v="190"/>
  </r>
  <r>
    <x v="36"/>
    <x v="191"/>
  </r>
  <r>
    <x v="36"/>
    <x v="191"/>
  </r>
  <r>
    <x v="36"/>
    <x v="192"/>
  </r>
  <r>
    <x v="36"/>
    <x v="192"/>
  </r>
  <r>
    <x v="36"/>
    <x v="166"/>
  </r>
  <r>
    <x v="36"/>
    <x v="166"/>
  </r>
  <r>
    <x v="36"/>
    <x v="193"/>
  </r>
  <r>
    <x v="36"/>
    <x v="193"/>
  </r>
  <r>
    <x v="36"/>
    <x v="194"/>
  </r>
  <r>
    <x v="36"/>
    <x v="194"/>
  </r>
  <r>
    <x v="36"/>
    <x v="195"/>
  </r>
  <r>
    <x v="36"/>
    <x v="195"/>
  </r>
  <r>
    <x v="36"/>
    <x v="167"/>
  </r>
  <r>
    <x v="36"/>
    <x v="167"/>
  </r>
  <r>
    <x v="36"/>
    <x v="167"/>
  </r>
  <r>
    <x v="36"/>
    <x v="167"/>
  </r>
  <r>
    <x v="36"/>
    <x v="167"/>
  </r>
  <r>
    <x v="36"/>
    <x v="167"/>
  </r>
  <r>
    <x v="36"/>
    <x v="167"/>
  </r>
  <r>
    <x v="36"/>
    <x v="167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6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7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7"/>
    <x v="198"/>
  </r>
  <r>
    <x v="38"/>
    <x v="199"/>
  </r>
  <r>
    <x v="38"/>
    <x v="200"/>
  </r>
  <r>
    <x v="38"/>
    <x v="201"/>
  </r>
  <r>
    <x v="38"/>
    <x v="202"/>
  </r>
  <r>
    <x v="38"/>
    <x v="167"/>
  </r>
  <r>
    <x v="39"/>
    <x v="203"/>
  </r>
  <r>
    <x v="39"/>
    <x v="203"/>
  </r>
  <r>
    <x v="39"/>
    <x v="203"/>
  </r>
  <r>
    <x v="39"/>
    <x v="203"/>
  </r>
  <r>
    <x v="39"/>
    <x v="203"/>
  </r>
  <r>
    <x v="39"/>
    <x v="204"/>
  </r>
  <r>
    <x v="39"/>
    <x v="204"/>
  </r>
  <r>
    <x v="39"/>
    <x v="204"/>
  </r>
  <r>
    <x v="39"/>
    <x v="204"/>
  </r>
  <r>
    <x v="39"/>
    <x v="204"/>
  </r>
  <r>
    <x v="40"/>
    <x v="3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5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6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1"/>
    <x v="207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8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09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0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1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212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167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3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2"/>
    <x v="214"/>
  </r>
  <r>
    <x v="43"/>
    <x v="215"/>
  </r>
  <r>
    <x v="43"/>
    <x v="215"/>
  </r>
  <r>
    <x v="43"/>
    <x v="215"/>
  </r>
  <r>
    <x v="43"/>
    <x v="215"/>
  </r>
  <r>
    <x v="43"/>
    <x v="215"/>
  </r>
  <r>
    <x v="43"/>
    <x v="216"/>
  </r>
  <r>
    <x v="43"/>
    <x v="216"/>
  </r>
  <r>
    <x v="43"/>
    <x v="216"/>
  </r>
  <r>
    <x v="43"/>
    <x v="216"/>
  </r>
  <r>
    <x v="43"/>
    <x v="216"/>
  </r>
  <r>
    <x v="44"/>
    <x v="217"/>
  </r>
  <r>
    <x v="44"/>
    <x v="174"/>
  </r>
  <r>
    <x v="44"/>
    <x v="174"/>
  </r>
  <r>
    <x v="44"/>
    <x v="174"/>
  </r>
  <r>
    <x v="44"/>
    <x v="174"/>
  </r>
  <r>
    <x v="44"/>
    <x v="174"/>
  </r>
  <r>
    <x v="44"/>
    <x v="174"/>
  </r>
  <r>
    <x v="44"/>
    <x v="174"/>
  </r>
  <r>
    <x v="44"/>
    <x v="174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4"/>
    <x v="218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19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0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1"/>
  </r>
  <r>
    <x v="45"/>
    <x v="222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3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4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225"/>
  </r>
  <r>
    <x v="45"/>
    <x v="3"/>
  </r>
  <r>
    <x v="46"/>
    <x v="219"/>
  </r>
  <r>
    <x v="46"/>
    <x v="219"/>
  </r>
  <r>
    <x v="46"/>
    <x v="219"/>
  </r>
  <r>
    <x v="46"/>
    <x v="219"/>
  </r>
  <r>
    <x v="46"/>
    <x v="219"/>
  </r>
  <r>
    <x v="46"/>
    <x v="219"/>
  </r>
  <r>
    <x v="46"/>
    <x v="219"/>
  </r>
  <r>
    <x v="46"/>
    <x v="226"/>
  </r>
  <r>
    <x v="46"/>
    <x v="226"/>
  </r>
  <r>
    <x v="46"/>
    <x v="226"/>
  </r>
  <r>
    <x v="46"/>
    <x v="226"/>
  </r>
  <r>
    <x v="46"/>
    <x v="226"/>
  </r>
  <r>
    <x v="46"/>
    <x v="226"/>
  </r>
  <r>
    <x v="46"/>
    <x v="226"/>
  </r>
  <r>
    <x v="46"/>
    <x v="227"/>
  </r>
  <r>
    <x v="46"/>
    <x v="227"/>
  </r>
  <r>
    <x v="46"/>
    <x v="227"/>
  </r>
  <r>
    <x v="46"/>
    <x v="227"/>
  </r>
  <r>
    <x v="46"/>
    <x v="227"/>
  </r>
  <r>
    <x v="46"/>
    <x v="227"/>
  </r>
  <r>
    <x v="46"/>
    <x v="227"/>
  </r>
  <r>
    <x v="46"/>
    <x v="228"/>
  </r>
  <r>
    <x v="46"/>
    <x v="228"/>
  </r>
  <r>
    <x v="46"/>
    <x v="228"/>
  </r>
  <r>
    <x v="46"/>
    <x v="228"/>
  </r>
  <r>
    <x v="46"/>
    <x v="223"/>
  </r>
  <r>
    <x v="46"/>
    <x v="223"/>
  </r>
  <r>
    <x v="46"/>
    <x v="223"/>
  </r>
  <r>
    <x v="46"/>
    <x v="223"/>
  </r>
  <r>
    <x v="46"/>
    <x v="223"/>
  </r>
  <r>
    <x v="46"/>
    <x v="223"/>
  </r>
  <r>
    <x v="46"/>
    <x v="223"/>
  </r>
  <r>
    <x v="46"/>
    <x v="224"/>
  </r>
  <r>
    <x v="46"/>
    <x v="224"/>
  </r>
  <r>
    <x v="46"/>
    <x v="224"/>
  </r>
  <r>
    <x v="46"/>
    <x v="224"/>
  </r>
  <r>
    <x v="46"/>
    <x v="224"/>
  </r>
  <r>
    <x v="46"/>
    <x v="224"/>
  </r>
  <r>
    <x v="46"/>
    <x v="224"/>
  </r>
  <r>
    <x v="46"/>
    <x v="229"/>
  </r>
  <r>
    <x v="46"/>
    <x v="229"/>
  </r>
  <r>
    <x v="46"/>
    <x v="229"/>
  </r>
  <r>
    <x v="46"/>
    <x v="229"/>
  </r>
  <r>
    <x v="46"/>
    <x v="3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19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1"/>
  </r>
  <r>
    <x v="47"/>
    <x v="222"/>
  </r>
  <r>
    <x v="47"/>
    <x v="174"/>
  </r>
  <r>
    <x v="47"/>
    <x v="167"/>
  </r>
  <r>
    <x v="47"/>
    <x v="167"/>
  </r>
  <r>
    <x v="47"/>
    <x v="167"/>
  </r>
  <r>
    <x v="47"/>
    <x v="167"/>
  </r>
  <r>
    <x v="47"/>
    <x v="228"/>
  </r>
  <r>
    <x v="47"/>
    <x v="228"/>
  </r>
  <r>
    <x v="47"/>
    <x v="228"/>
  </r>
  <r>
    <x v="47"/>
    <x v="228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3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7"/>
    <x v="224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19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0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1"/>
  </r>
  <r>
    <x v="48"/>
    <x v="222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3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8"/>
    <x v="224"/>
  </r>
  <r>
    <x v="49"/>
    <x v="230"/>
  </r>
  <r>
    <x v="49"/>
    <x v="231"/>
  </r>
  <r>
    <x v="49"/>
    <x v="232"/>
  </r>
  <r>
    <x v="49"/>
    <x v="3"/>
  </r>
  <r>
    <x v="50"/>
    <x v="233"/>
  </r>
  <r>
    <x v="50"/>
    <x v="233"/>
  </r>
  <r>
    <x v="50"/>
    <x v="233"/>
  </r>
  <r>
    <x v="50"/>
    <x v="234"/>
  </r>
  <r>
    <x v="50"/>
    <x v="234"/>
  </r>
  <r>
    <x v="50"/>
    <x v="234"/>
  </r>
  <r>
    <x v="50"/>
    <x v="234"/>
  </r>
  <r>
    <x v="51"/>
    <x v="235"/>
  </r>
  <r>
    <x v="51"/>
    <x v="235"/>
  </r>
  <r>
    <x v="51"/>
    <x v="235"/>
  </r>
  <r>
    <x v="51"/>
    <x v="235"/>
  </r>
  <r>
    <x v="51"/>
    <x v="235"/>
  </r>
  <r>
    <x v="51"/>
    <x v="236"/>
  </r>
  <r>
    <x v="51"/>
    <x v="236"/>
  </r>
  <r>
    <x v="51"/>
    <x v="236"/>
  </r>
  <r>
    <x v="51"/>
    <x v="236"/>
  </r>
  <r>
    <x v="51"/>
    <x v="236"/>
  </r>
  <r>
    <x v="51"/>
    <x v="237"/>
  </r>
  <r>
    <x v="51"/>
    <x v="237"/>
  </r>
  <r>
    <x v="51"/>
    <x v="237"/>
  </r>
  <r>
    <x v="51"/>
    <x v="238"/>
  </r>
  <r>
    <x v="51"/>
    <x v="238"/>
  </r>
  <r>
    <x v="51"/>
    <x v="238"/>
  </r>
  <r>
    <x v="51"/>
    <x v="238"/>
  </r>
  <r>
    <x v="51"/>
    <x v="238"/>
  </r>
  <r>
    <x v="52"/>
    <x v="104"/>
  </r>
  <r>
    <x v="52"/>
    <x v="132"/>
  </r>
  <r>
    <x v="52"/>
    <x v="105"/>
  </r>
  <r>
    <x v="53"/>
    <x v="104"/>
  </r>
  <r>
    <x v="53"/>
    <x v="132"/>
  </r>
  <r>
    <x v="53"/>
    <x v="105"/>
  </r>
  <r>
    <x v="54"/>
    <x v="3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179">
  <r>
    <x v="0"/>
    <x v="0"/>
  </r>
  <r>
    <x v="1"/>
    <x v="0"/>
  </r>
  <r>
    <x v="2"/>
    <x v="1"/>
  </r>
  <r>
    <x v="2"/>
    <x v="2"/>
  </r>
  <r>
    <x v="2"/>
    <x v="3"/>
  </r>
  <r>
    <x v="2"/>
    <x v="4"/>
  </r>
  <r>
    <x v="2"/>
    <x v="5"/>
  </r>
  <r>
    <x v="2"/>
    <x v="6"/>
  </r>
  <r>
    <x v="2"/>
    <x v="7"/>
  </r>
  <r>
    <x v="2"/>
    <x v="8"/>
  </r>
  <r>
    <x v="2"/>
    <x v="9"/>
  </r>
  <r>
    <x v="2"/>
    <x v="10"/>
  </r>
  <r>
    <x v="2"/>
    <x v="0"/>
  </r>
  <r>
    <x v="3"/>
    <x v="0"/>
  </r>
  <r>
    <x v="4"/>
    <x v="0"/>
  </r>
  <r>
    <x v="5"/>
    <x v="0"/>
  </r>
  <r>
    <x v="6"/>
    <x v="0"/>
  </r>
  <r>
    <x v="7"/>
    <x v="0"/>
  </r>
  <r>
    <x v="8"/>
    <x v="11"/>
  </r>
  <r>
    <x v="8"/>
    <x v="12"/>
  </r>
  <r>
    <x v="8"/>
    <x v="13"/>
  </r>
  <r>
    <x v="8"/>
    <x v="0"/>
  </r>
  <r>
    <x v="9"/>
    <x v="0"/>
  </r>
  <r>
    <x v="10"/>
    <x v="0"/>
  </r>
  <r>
    <x v="11"/>
    <x v="0"/>
  </r>
  <r>
    <x v="12"/>
    <x v="0"/>
  </r>
  <r>
    <x v="13"/>
    <x v="0"/>
  </r>
  <r>
    <x v="14"/>
    <x v="14"/>
  </r>
  <r>
    <x v="14"/>
    <x v="15"/>
  </r>
  <r>
    <x v="14"/>
    <x v="0"/>
  </r>
  <r>
    <x v="15"/>
    <x v="16"/>
  </r>
  <r>
    <x v="15"/>
    <x v="17"/>
  </r>
  <r>
    <x v="15"/>
    <x v="18"/>
  </r>
  <r>
    <x v="15"/>
    <x v="0"/>
  </r>
  <r>
    <x v="3"/>
    <x v="0"/>
  </r>
  <r>
    <x v="16"/>
    <x v="0"/>
  </r>
  <r>
    <x v="17"/>
    <x v="0"/>
  </r>
  <r>
    <x v="18"/>
    <x v="0"/>
  </r>
  <r>
    <x v="19"/>
    <x v="0"/>
  </r>
  <r>
    <x v="20"/>
    <x v="0"/>
  </r>
  <r>
    <x v="21"/>
    <x v="0"/>
  </r>
  <r>
    <x v="22"/>
    <x v="0"/>
  </r>
  <r>
    <x v="23"/>
    <x v="0"/>
  </r>
  <r>
    <x v="24"/>
    <x v="0"/>
  </r>
  <r>
    <x v="25"/>
    <x v="0"/>
  </r>
  <r>
    <x v="26"/>
    <x v="0"/>
  </r>
  <r>
    <x v="27"/>
    <x v="19"/>
  </r>
  <r>
    <x v="27"/>
    <x v="20"/>
  </r>
  <r>
    <x v="27"/>
    <x v="21"/>
  </r>
  <r>
    <x v="27"/>
    <x v="0"/>
  </r>
  <r>
    <x v="28"/>
    <x v="0"/>
  </r>
  <r>
    <x v="3"/>
    <x v="0"/>
  </r>
  <r>
    <x v="29"/>
    <x v="0"/>
  </r>
  <r>
    <x v="30"/>
    <x v="0"/>
  </r>
  <r>
    <x v="31"/>
    <x v="0"/>
  </r>
  <r>
    <x v="32"/>
    <x v="22"/>
  </r>
  <r>
    <x v="32"/>
    <x v="23"/>
  </r>
  <r>
    <x v="32"/>
    <x v="24"/>
  </r>
  <r>
    <x v="32"/>
    <x v="25"/>
  </r>
  <r>
    <x v="32"/>
    <x v="0"/>
  </r>
  <r>
    <x v="33"/>
    <x v="0"/>
  </r>
  <r>
    <x v="34"/>
    <x v="0"/>
  </r>
  <r>
    <x v="35"/>
    <x v="0"/>
  </r>
  <r>
    <x v="36"/>
    <x v="0"/>
  </r>
  <r>
    <x v="37"/>
    <x v="0"/>
  </r>
  <r>
    <x v="3"/>
    <x v="0"/>
  </r>
  <r>
    <x v="38"/>
    <x v="26"/>
  </r>
  <r>
    <x v="38"/>
    <x v="27"/>
  </r>
  <r>
    <x v="38"/>
    <x v="28"/>
  </r>
  <r>
    <x v="38"/>
    <x v="29"/>
  </r>
  <r>
    <x v="38"/>
    <x v="0"/>
  </r>
  <r>
    <x v="39"/>
    <x v="30"/>
  </r>
  <r>
    <x v="39"/>
    <x v="31"/>
  </r>
  <r>
    <x v="39"/>
    <x v="32"/>
  </r>
  <r>
    <x v="39"/>
    <x v="33"/>
  </r>
  <r>
    <x v="39"/>
    <x v="34"/>
  </r>
  <r>
    <x v="39"/>
    <x v="35"/>
  </r>
  <r>
    <x v="39"/>
    <x v="36"/>
  </r>
  <r>
    <x v="39"/>
    <x v="0"/>
  </r>
  <r>
    <x v="40"/>
    <x v="0"/>
  </r>
  <r>
    <x v="41"/>
    <x v="0"/>
  </r>
  <r>
    <x v="3"/>
    <x v="0"/>
  </r>
  <r>
    <x v="42"/>
    <x v="0"/>
  </r>
  <r>
    <x v="43"/>
    <x v="37"/>
  </r>
  <r>
    <x v="43"/>
    <x v="38"/>
  </r>
  <r>
    <x v="44"/>
    <x v="39"/>
  </r>
  <r>
    <x v="44"/>
    <x v="40"/>
  </r>
  <r>
    <x v="45"/>
    <x v="41"/>
  </r>
  <r>
    <x v="45"/>
    <x v="42"/>
  </r>
  <r>
    <x v="46"/>
    <x v="43"/>
  </r>
  <r>
    <x v="46"/>
    <x v="44"/>
  </r>
  <r>
    <x v="47"/>
    <x v="45"/>
  </r>
  <r>
    <x v="47"/>
    <x v="46"/>
  </r>
  <r>
    <x v="47"/>
    <x v="0"/>
  </r>
  <r>
    <x v="48"/>
    <x v="0"/>
  </r>
  <r>
    <x v="49"/>
    <x v="47"/>
  </r>
  <r>
    <x v="49"/>
    <x v="48"/>
  </r>
  <r>
    <x v="49"/>
    <x v="49"/>
  </r>
  <r>
    <x v="49"/>
    <x v="50"/>
  </r>
  <r>
    <x v="49"/>
    <x v="0"/>
  </r>
  <r>
    <x v="50"/>
    <x v="51"/>
  </r>
  <r>
    <x v="50"/>
    <x v="52"/>
  </r>
  <r>
    <x v="50"/>
    <x v="53"/>
  </r>
  <r>
    <x v="50"/>
    <x v="54"/>
  </r>
  <r>
    <x v="50"/>
    <x v="55"/>
  </r>
  <r>
    <x v="51"/>
    <x v="56"/>
  </r>
  <r>
    <x v="51"/>
    <x v="57"/>
  </r>
  <r>
    <x v="52"/>
    <x v="0"/>
  </r>
  <r>
    <x v="53"/>
    <x v="0"/>
  </r>
  <r>
    <x v="54"/>
    <x v="0"/>
  </r>
  <r>
    <x v="55"/>
    <x v="58"/>
  </r>
  <r>
    <x v="55"/>
    <x v="59"/>
  </r>
  <r>
    <x v="55"/>
    <x v="60"/>
  </r>
  <r>
    <x v="56"/>
    <x v="0"/>
  </r>
  <r>
    <x v="57"/>
    <x v="61"/>
  </r>
  <r>
    <x v="57"/>
    <x v="62"/>
  </r>
  <r>
    <x v="57"/>
    <x v="63"/>
  </r>
  <r>
    <x v="57"/>
    <x v="0"/>
  </r>
  <r>
    <x v="58"/>
    <x v="64"/>
  </r>
  <r>
    <x v="58"/>
    <x v="65"/>
  </r>
  <r>
    <x v="59"/>
    <x v="0"/>
  </r>
  <r>
    <x v="60"/>
    <x v="66"/>
  </r>
  <r>
    <x v="60"/>
    <x v="67"/>
  </r>
  <r>
    <x v="60"/>
    <x v="68"/>
  </r>
  <r>
    <x v="61"/>
    <x v="69"/>
  </r>
  <r>
    <x v="61"/>
    <x v="70"/>
  </r>
  <r>
    <x v="61"/>
    <x v="71"/>
  </r>
  <r>
    <x v="61"/>
    <x v="72"/>
  </r>
  <r>
    <x v="62"/>
    <x v="73"/>
  </r>
  <r>
    <x v="62"/>
    <x v="74"/>
  </r>
  <r>
    <x v="62"/>
    <x v="75"/>
  </r>
  <r>
    <x v="63"/>
    <x v="76"/>
  </r>
  <r>
    <x v="63"/>
    <x v="77"/>
  </r>
  <r>
    <x v="63"/>
    <x v="78"/>
  </r>
  <r>
    <x v="63"/>
    <x v="79"/>
  </r>
  <r>
    <x v="63"/>
    <x v="0"/>
  </r>
  <r>
    <x v="64"/>
    <x v="80"/>
  </r>
  <r>
    <x v="64"/>
    <x v="81"/>
  </r>
  <r>
    <x v="65"/>
    <x v="82"/>
  </r>
  <r>
    <x v="65"/>
    <x v="83"/>
  </r>
  <r>
    <x v="3"/>
    <x v="0"/>
  </r>
  <r>
    <x v="66"/>
    <x v="0"/>
  </r>
  <r>
    <x v="67"/>
    <x v="84"/>
  </r>
  <r>
    <x v="67"/>
    <x v="85"/>
  </r>
  <r>
    <x v="67"/>
    <x v="86"/>
  </r>
  <r>
    <x v="67"/>
    <x v="0"/>
  </r>
  <r>
    <x v="68"/>
    <x v="0"/>
  </r>
  <r>
    <x v="3"/>
    <x v="0"/>
  </r>
  <r>
    <x v="69"/>
    <x v="0"/>
  </r>
  <r>
    <x v="70"/>
    <x v="0"/>
  </r>
  <r>
    <x v="71"/>
    <x v="0"/>
  </r>
  <r>
    <x v="72"/>
    <x v="0"/>
  </r>
  <r>
    <x v="73"/>
    <x v="0"/>
  </r>
  <r>
    <x v="74"/>
    <x v="0"/>
  </r>
  <r>
    <x v="75"/>
    <x v="0"/>
  </r>
  <r>
    <x v="76"/>
    <x v="0"/>
  </r>
  <r>
    <x v="77"/>
    <x v="0"/>
  </r>
  <r>
    <x v="78"/>
    <x v="0"/>
  </r>
  <r>
    <x v="79"/>
    <x v="0"/>
  </r>
  <r>
    <x v="80"/>
    <x v="0"/>
  </r>
  <r>
    <x v="81"/>
    <x v="0"/>
  </r>
  <r>
    <x v="82"/>
    <x v="0"/>
  </r>
  <r>
    <x v="83"/>
    <x v="0"/>
  </r>
  <r>
    <x v="84"/>
    <x v="0"/>
  </r>
  <r>
    <x v="85"/>
    <x v="0"/>
  </r>
  <r>
    <x v="86"/>
    <x v="0"/>
  </r>
  <r>
    <x v="87"/>
    <x v="0"/>
  </r>
  <r>
    <x v="88"/>
    <x v="0"/>
  </r>
  <r>
    <x v="89"/>
    <x v="0"/>
  </r>
  <r>
    <x v="90"/>
    <x v="0"/>
  </r>
  <r>
    <x v="91"/>
    <x v="0"/>
  </r>
  <r>
    <x v="92"/>
    <x v="0"/>
  </r>
  <r>
    <x v="93"/>
    <x v="0"/>
  </r>
  <r>
    <x v="94"/>
    <x v="0"/>
  </r>
  <r>
    <x v="95"/>
    <x v="0"/>
  </r>
  <r>
    <x v="96"/>
    <x v="0"/>
  </r>
  <r>
    <x v="97"/>
    <x v="0"/>
  </r>
  <r>
    <x v="98"/>
    <x v="0"/>
  </r>
  <r>
    <x v="99"/>
    <x v="0"/>
  </r>
  <r>
    <x v="100"/>
    <x v="0"/>
  </r>
  <r>
    <x v="101"/>
    <x v="0"/>
  </r>
  <r>
    <x v="102"/>
    <x v="0"/>
  </r>
  <r>
    <x v="103"/>
    <x v="0"/>
  </r>
  <r>
    <x v="104"/>
    <x v="87"/>
  </r>
  <r>
    <x v="104"/>
    <x v="88"/>
  </r>
  <r>
    <x v="105"/>
    <x v="87"/>
  </r>
  <r>
    <x v="105"/>
    <x v="88"/>
  </r>
  <r>
    <x v="106"/>
    <x v="0"/>
  </r>
  <r>
    <x v="107"/>
    <x v="0"/>
  </r>
  <r>
    <x v="108"/>
    <x v="0"/>
  </r>
  <r>
    <x v="109"/>
    <x v="0"/>
  </r>
  <r>
    <x v="110"/>
    <x v="0"/>
  </r>
  <r>
    <x v="3"/>
    <x v="0"/>
  </r>
  <r>
    <x v="3"/>
    <x v="0"/>
  </r>
  <r>
    <x v="3"/>
    <x v="0"/>
  </r>
  <r>
    <x v="111"/>
    <x v="0"/>
  </r>
  <r>
    <x v="112"/>
    <x v="0"/>
  </r>
  <r>
    <x v="113"/>
    <x v="0"/>
  </r>
  <r>
    <x v="114"/>
    <x v="0"/>
  </r>
  <r>
    <x v="115"/>
    <x v="0"/>
  </r>
  <r>
    <x v="116"/>
    <x v="0"/>
  </r>
  <r>
    <x v="117"/>
    <x v="0"/>
  </r>
  <r>
    <x v="118"/>
    <x v="0"/>
  </r>
  <r>
    <x v="119"/>
    <x v="0"/>
  </r>
  <r>
    <x v="120"/>
    <x v="0"/>
  </r>
  <r>
    <x v="121"/>
    <x v="0"/>
  </r>
  <r>
    <x v="104"/>
    <x v="0"/>
  </r>
  <r>
    <x v="122"/>
    <x v="0"/>
  </r>
  <r>
    <x v="105"/>
    <x v="0"/>
  </r>
  <r>
    <x v="123"/>
    <x v="89"/>
  </r>
  <r>
    <x v="123"/>
    <x v="90"/>
  </r>
  <r>
    <x v="123"/>
    <x v="91"/>
  </r>
  <r>
    <x v="123"/>
    <x v="0"/>
  </r>
  <r>
    <x v="124"/>
    <x v="89"/>
  </r>
  <r>
    <x v="124"/>
    <x v="90"/>
  </r>
  <r>
    <x v="124"/>
    <x v="91"/>
  </r>
  <r>
    <x v="124"/>
    <x v="0"/>
  </r>
  <r>
    <x v="125"/>
    <x v="91"/>
  </r>
  <r>
    <x v="125"/>
    <x v="0"/>
  </r>
  <r>
    <x v="126"/>
    <x v="89"/>
  </r>
  <r>
    <x v="126"/>
    <x v="90"/>
  </r>
  <r>
    <x v="126"/>
    <x v="91"/>
  </r>
  <r>
    <x v="126"/>
    <x v="0"/>
  </r>
  <r>
    <x v="127"/>
    <x v="91"/>
  </r>
  <r>
    <x v="127"/>
    <x v="0"/>
  </r>
  <r>
    <x v="128"/>
    <x v="91"/>
  </r>
  <r>
    <x v="128"/>
    <x v="0"/>
  </r>
  <r>
    <x v="129"/>
    <x v="91"/>
  </r>
  <r>
    <x v="129"/>
    <x v="0"/>
  </r>
  <r>
    <x v="123"/>
    <x v="92"/>
  </r>
  <r>
    <x v="123"/>
    <x v="93"/>
  </r>
  <r>
    <x v="123"/>
    <x v="94"/>
  </r>
  <r>
    <x v="123"/>
    <x v="95"/>
  </r>
  <r>
    <x v="130"/>
    <x v="92"/>
  </r>
  <r>
    <x v="130"/>
    <x v="93"/>
  </r>
  <r>
    <x v="130"/>
    <x v="94"/>
  </r>
  <r>
    <x v="130"/>
    <x v="95"/>
  </r>
  <r>
    <x v="131"/>
    <x v="92"/>
  </r>
  <r>
    <x v="131"/>
    <x v="93"/>
  </r>
  <r>
    <x v="131"/>
    <x v="94"/>
  </r>
  <r>
    <x v="131"/>
    <x v="95"/>
  </r>
  <r>
    <x v="132"/>
    <x v="92"/>
  </r>
  <r>
    <x v="132"/>
    <x v="93"/>
  </r>
  <r>
    <x v="132"/>
    <x v="94"/>
  </r>
  <r>
    <x v="132"/>
    <x v="95"/>
  </r>
  <r>
    <x v="133"/>
    <x v="92"/>
  </r>
  <r>
    <x v="133"/>
    <x v="93"/>
  </r>
  <r>
    <x v="133"/>
    <x v="94"/>
  </r>
  <r>
    <x v="133"/>
    <x v="95"/>
  </r>
  <r>
    <x v="134"/>
    <x v="92"/>
  </r>
  <r>
    <x v="134"/>
    <x v="93"/>
  </r>
  <r>
    <x v="134"/>
    <x v="94"/>
  </r>
  <r>
    <x v="134"/>
    <x v="95"/>
  </r>
  <r>
    <x v="135"/>
    <x v="92"/>
  </r>
  <r>
    <x v="135"/>
    <x v="93"/>
  </r>
  <r>
    <x v="135"/>
    <x v="94"/>
  </r>
  <r>
    <x v="135"/>
    <x v="95"/>
  </r>
  <r>
    <x v="104"/>
    <x v="0"/>
  </r>
  <r>
    <x v="122"/>
    <x v="0"/>
  </r>
  <r>
    <x v="105"/>
    <x v="0"/>
  </r>
  <r>
    <x v="136"/>
    <x v="96"/>
  </r>
  <r>
    <x v="136"/>
    <x v="97"/>
  </r>
  <r>
    <x v="136"/>
    <x v="98"/>
  </r>
  <r>
    <x v="136"/>
    <x v="99"/>
  </r>
  <r>
    <x v="136"/>
    <x v="100"/>
  </r>
  <r>
    <x v="137"/>
    <x v="96"/>
  </r>
  <r>
    <x v="137"/>
    <x v="97"/>
  </r>
  <r>
    <x v="137"/>
    <x v="99"/>
  </r>
  <r>
    <x v="137"/>
    <x v="101"/>
  </r>
  <r>
    <x v="137"/>
    <x v="100"/>
  </r>
  <r>
    <x v="138"/>
    <x v="96"/>
  </r>
  <r>
    <x v="138"/>
    <x v="97"/>
  </r>
  <r>
    <x v="138"/>
    <x v="99"/>
  </r>
  <r>
    <x v="138"/>
    <x v="101"/>
  </r>
  <r>
    <x v="138"/>
    <x v="100"/>
  </r>
  <r>
    <x v="139"/>
    <x v="0"/>
  </r>
  <r>
    <x v="140"/>
    <x v="96"/>
  </r>
  <r>
    <x v="140"/>
    <x v="97"/>
  </r>
  <r>
    <x v="140"/>
    <x v="98"/>
  </r>
  <r>
    <x v="140"/>
    <x v="99"/>
  </r>
  <r>
    <x v="140"/>
    <x v="101"/>
  </r>
  <r>
    <x v="140"/>
    <x v="100"/>
  </r>
  <r>
    <x v="141"/>
    <x v="96"/>
  </r>
  <r>
    <x v="141"/>
    <x v="97"/>
  </r>
  <r>
    <x v="141"/>
    <x v="98"/>
  </r>
  <r>
    <x v="141"/>
    <x v="99"/>
  </r>
  <r>
    <x v="141"/>
    <x v="101"/>
  </r>
  <r>
    <x v="141"/>
    <x v="100"/>
  </r>
  <r>
    <x v="142"/>
    <x v="96"/>
  </r>
  <r>
    <x v="142"/>
    <x v="97"/>
  </r>
  <r>
    <x v="142"/>
    <x v="99"/>
  </r>
  <r>
    <x v="142"/>
    <x v="101"/>
  </r>
  <r>
    <x v="142"/>
    <x v="100"/>
  </r>
  <r>
    <x v="104"/>
    <x v="0"/>
  </r>
  <r>
    <x v="132"/>
    <x v="0"/>
  </r>
  <r>
    <x v="122"/>
    <x v="0"/>
  </r>
  <r>
    <x v="105"/>
    <x v="0"/>
  </r>
  <r>
    <x v="143"/>
    <x v="0"/>
  </r>
  <r>
    <x v="144"/>
    <x v="0"/>
  </r>
  <r>
    <x v="145"/>
    <x v="0"/>
  </r>
  <r>
    <x v="146"/>
    <x v="0"/>
  </r>
  <r>
    <x v="147"/>
    <x v="0"/>
  </r>
  <r>
    <x v="143"/>
    <x v="102"/>
  </r>
  <r>
    <x v="143"/>
    <x v="103"/>
  </r>
  <r>
    <x v="143"/>
    <x v="104"/>
  </r>
  <r>
    <x v="143"/>
    <x v="0"/>
  </r>
  <r>
    <x v="88"/>
    <x v="102"/>
  </r>
  <r>
    <x v="88"/>
    <x v="103"/>
  </r>
  <r>
    <x v="88"/>
    <x v="104"/>
  </r>
  <r>
    <x v="88"/>
    <x v="0"/>
  </r>
  <r>
    <x v="148"/>
    <x v="102"/>
  </r>
  <r>
    <x v="148"/>
    <x v="103"/>
  </r>
  <r>
    <x v="148"/>
    <x v="104"/>
  </r>
  <r>
    <x v="148"/>
    <x v="0"/>
  </r>
  <r>
    <x v="149"/>
    <x v="102"/>
  </r>
  <r>
    <x v="149"/>
    <x v="103"/>
  </r>
  <r>
    <x v="149"/>
    <x v="104"/>
  </r>
  <r>
    <x v="149"/>
    <x v="0"/>
  </r>
  <r>
    <x v="150"/>
    <x v="102"/>
  </r>
  <r>
    <x v="150"/>
    <x v="103"/>
  </r>
  <r>
    <x v="150"/>
    <x v="104"/>
  </r>
  <r>
    <x v="150"/>
    <x v="0"/>
  </r>
  <r>
    <x v="151"/>
    <x v="105"/>
  </r>
  <r>
    <x v="151"/>
    <x v="106"/>
  </r>
  <r>
    <x v="151"/>
    <x v="107"/>
  </r>
  <r>
    <x v="151"/>
    <x v="108"/>
  </r>
  <r>
    <x v="151"/>
    <x v="109"/>
  </r>
  <r>
    <x v="151"/>
    <x v="110"/>
  </r>
  <r>
    <x v="151"/>
    <x v="111"/>
  </r>
  <r>
    <x v="151"/>
    <x v="112"/>
  </r>
  <r>
    <x v="151"/>
    <x v="113"/>
  </r>
  <r>
    <x v="151"/>
    <x v="114"/>
  </r>
  <r>
    <x v="151"/>
    <x v="115"/>
  </r>
  <r>
    <x v="151"/>
    <x v="116"/>
  </r>
  <r>
    <x v="151"/>
    <x v="0"/>
  </r>
  <r>
    <x v="152"/>
    <x v="0"/>
  </r>
  <r>
    <x v="153"/>
    <x v="0"/>
  </r>
  <r>
    <x v="154"/>
    <x v="0"/>
  </r>
  <r>
    <x v="155"/>
    <x v="0"/>
  </r>
  <r>
    <x v="156"/>
    <x v="0"/>
  </r>
  <r>
    <x v="157"/>
    <x v="117"/>
  </r>
  <r>
    <x v="157"/>
    <x v="118"/>
  </r>
  <r>
    <x v="157"/>
    <x v="0"/>
  </r>
  <r>
    <x v="88"/>
    <x v="117"/>
  </r>
  <r>
    <x v="88"/>
    <x v="118"/>
  </r>
  <r>
    <x v="88"/>
    <x v="0"/>
  </r>
  <r>
    <x v="158"/>
    <x v="117"/>
  </r>
  <r>
    <x v="158"/>
    <x v="118"/>
  </r>
  <r>
    <x v="158"/>
    <x v="0"/>
  </r>
  <r>
    <x v="149"/>
    <x v="117"/>
  </r>
  <r>
    <x v="149"/>
    <x v="118"/>
  </r>
  <r>
    <x v="149"/>
    <x v="0"/>
  </r>
  <r>
    <x v="159"/>
    <x v="117"/>
  </r>
  <r>
    <x v="159"/>
    <x v="118"/>
  </r>
  <r>
    <x v="159"/>
    <x v="0"/>
  </r>
  <r>
    <x v="160"/>
    <x v="119"/>
  </r>
  <r>
    <x v="160"/>
    <x v="120"/>
  </r>
  <r>
    <x v="160"/>
    <x v="121"/>
  </r>
  <r>
    <x v="160"/>
    <x v="122"/>
  </r>
  <r>
    <x v="160"/>
    <x v="123"/>
  </r>
  <r>
    <x v="160"/>
    <x v="124"/>
  </r>
  <r>
    <x v="160"/>
    <x v="0"/>
  </r>
  <r>
    <x v="161"/>
    <x v="119"/>
  </r>
  <r>
    <x v="161"/>
    <x v="120"/>
  </r>
  <r>
    <x v="161"/>
    <x v="121"/>
  </r>
  <r>
    <x v="161"/>
    <x v="122"/>
  </r>
  <r>
    <x v="161"/>
    <x v="123"/>
  </r>
  <r>
    <x v="161"/>
    <x v="124"/>
  </r>
  <r>
    <x v="161"/>
    <x v="0"/>
  </r>
  <r>
    <x v="162"/>
    <x v="119"/>
  </r>
  <r>
    <x v="162"/>
    <x v="120"/>
  </r>
  <r>
    <x v="162"/>
    <x v="121"/>
  </r>
  <r>
    <x v="162"/>
    <x v="122"/>
  </r>
  <r>
    <x v="162"/>
    <x v="123"/>
  </r>
  <r>
    <x v="162"/>
    <x v="124"/>
  </r>
  <r>
    <x v="162"/>
    <x v="0"/>
  </r>
  <r>
    <x v="163"/>
    <x v="119"/>
  </r>
  <r>
    <x v="163"/>
    <x v="120"/>
  </r>
  <r>
    <x v="163"/>
    <x v="121"/>
  </r>
  <r>
    <x v="163"/>
    <x v="122"/>
  </r>
  <r>
    <x v="163"/>
    <x v="123"/>
  </r>
  <r>
    <x v="163"/>
    <x v="124"/>
  </r>
  <r>
    <x v="163"/>
    <x v="0"/>
  </r>
  <r>
    <x v="148"/>
    <x v="119"/>
  </r>
  <r>
    <x v="148"/>
    <x v="120"/>
  </r>
  <r>
    <x v="148"/>
    <x v="121"/>
  </r>
  <r>
    <x v="148"/>
    <x v="122"/>
  </r>
  <r>
    <x v="148"/>
    <x v="123"/>
  </r>
  <r>
    <x v="148"/>
    <x v="124"/>
  </r>
  <r>
    <x v="148"/>
    <x v="0"/>
  </r>
  <r>
    <x v="149"/>
    <x v="119"/>
  </r>
  <r>
    <x v="149"/>
    <x v="120"/>
  </r>
  <r>
    <x v="149"/>
    <x v="121"/>
  </r>
  <r>
    <x v="149"/>
    <x v="122"/>
  </r>
  <r>
    <x v="149"/>
    <x v="123"/>
  </r>
  <r>
    <x v="149"/>
    <x v="124"/>
  </r>
  <r>
    <x v="149"/>
    <x v="0"/>
  </r>
  <r>
    <x v="159"/>
    <x v="119"/>
  </r>
  <r>
    <x v="159"/>
    <x v="120"/>
  </r>
  <r>
    <x v="159"/>
    <x v="121"/>
  </r>
  <r>
    <x v="159"/>
    <x v="122"/>
  </r>
  <r>
    <x v="159"/>
    <x v="123"/>
  </r>
  <r>
    <x v="159"/>
    <x v="124"/>
  </r>
  <r>
    <x v="159"/>
    <x v="0"/>
  </r>
  <r>
    <x v="3"/>
    <x v="0"/>
  </r>
  <r>
    <x v="164"/>
    <x v="0"/>
  </r>
  <r>
    <x v="165"/>
    <x v="0"/>
  </r>
  <r>
    <x v="166"/>
    <x v="0"/>
  </r>
  <r>
    <x v="167"/>
    <x v="0"/>
  </r>
  <r>
    <x v="168"/>
    <x v="0"/>
  </r>
  <r>
    <x v="169"/>
    <x v="125"/>
  </r>
  <r>
    <x v="169"/>
    <x v="126"/>
  </r>
  <r>
    <x v="169"/>
    <x v="127"/>
  </r>
  <r>
    <x v="169"/>
    <x v="128"/>
  </r>
  <r>
    <x v="169"/>
    <x v="129"/>
  </r>
  <r>
    <x v="169"/>
    <x v="130"/>
  </r>
  <r>
    <x v="170"/>
    <x v="125"/>
  </r>
  <r>
    <x v="170"/>
    <x v="126"/>
  </r>
  <r>
    <x v="170"/>
    <x v="127"/>
  </r>
  <r>
    <x v="170"/>
    <x v="128"/>
  </r>
  <r>
    <x v="170"/>
    <x v="129"/>
  </r>
  <r>
    <x v="170"/>
    <x v="130"/>
  </r>
  <r>
    <x v="171"/>
    <x v="0"/>
  </r>
  <r>
    <x v="172"/>
    <x v="0"/>
  </r>
  <r>
    <x v="3"/>
    <x v="0"/>
  </r>
  <r>
    <x v="173"/>
    <x v="131"/>
  </r>
  <r>
    <x v="173"/>
    <x v="0"/>
  </r>
  <r>
    <x v="174"/>
    <x v="131"/>
  </r>
  <r>
    <x v="174"/>
    <x v="0"/>
  </r>
  <r>
    <x v="175"/>
    <x v="131"/>
  </r>
  <r>
    <x v="175"/>
    <x v="0"/>
  </r>
  <r>
    <x v="176"/>
    <x v="131"/>
  </r>
  <r>
    <x v="176"/>
    <x v="0"/>
  </r>
  <r>
    <x v="177"/>
    <x v="131"/>
  </r>
  <r>
    <x v="177"/>
    <x v="0"/>
  </r>
  <r>
    <x v="178"/>
    <x v="131"/>
  </r>
  <r>
    <x v="178"/>
    <x v="0"/>
  </r>
  <r>
    <x v="179"/>
    <x v="132"/>
  </r>
  <r>
    <x v="179"/>
    <x v="133"/>
  </r>
  <r>
    <x v="179"/>
    <x v="134"/>
  </r>
  <r>
    <x v="179"/>
    <x v="135"/>
  </r>
  <r>
    <x v="179"/>
    <x v="136"/>
  </r>
  <r>
    <x v="179"/>
    <x v="0"/>
  </r>
  <r>
    <x v="180"/>
    <x v="132"/>
  </r>
  <r>
    <x v="180"/>
    <x v="133"/>
  </r>
  <r>
    <x v="180"/>
    <x v="134"/>
  </r>
  <r>
    <x v="180"/>
    <x v="135"/>
  </r>
  <r>
    <x v="180"/>
    <x v="136"/>
  </r>
  <r>
    <x v="180"/>
    <x v="0"/>
  </r>
  <r>
    <x v="181"/>
    <x v="0"/>
  </r>
  <r>
    <x v="182"/>
    <x v="0"/>
  </r>
  <r>
    <x v="183"/>
    <x v="0"/>
  </r>
  <r>
    <x v="184"/>
    <x v="0"/>
  </r>
  <r>
    <x v="164"/>
    <x v="137"/>
  </r>
  <r>
    <x v="164"/>
    <x v="0"/>
  </r>
  <r>
    <x v="185"/>
    <x v="137"/>
  </r>
  <r>
    <x v="185"/>
    <x v="0"/>
  </r>
  <r>
    <x v="186"/>
    <x v="137"/>
  </r>
  <r>
    <x v="186"/>
    <x v="0"/>
  </r>
  <r>
    <x v="187"/>
    <x v="137"/>
  </r>
  <r>
    <x v="187"/>
    <x v="0"/>
  </r>
  <r>
    <x v="188"/>
    <x v="138"/>
  </r>
  <r>
    <x v="189"/>
    <x v="137"/>
  </r>
  <r>
    <x v="189"/>
    <x v="0"/>
  </r>
  <r>
    <x v="190"/>
    <x v="137"/>
  </r>
  <r>
    <x v="190"/>
    <x v="0"/>
  </r>
  <r>
    <x v="191"/>
    <x v="137"/>
  </r>
  <r>
    <x v="191"/>
    <x v="0"/>
  </r>
  <r>
    <x v="192"/>
    <x v="137"/>
  </r>
  <r>
    <x v="192"/>
    <x v="0"/>
  </r>
  <r>
    <x v="166"/>
    <x v="137"/>
  </r>
  <r>
    <x v="166"/>
    <x v="0"/>
  </r>
  <r>
    <x v="193"/>
    <x v="137"/>
  </r>
  <r>
    <x v="193"/>
    <x v="0"/>
  </r>
  <r>
    <x v="194"/>
    <x v="137"/>
  </r>
  <r>
    <x v="194"/>
    <x v="0"/>
  </r>
  <r>
    <x v="195"/>
    <x v="137"/>
  </r>
  <r>
    <x v="195"/>
    <x v="0"/>
  </r>
  <r>
    <x v="167"/>
    <x v="138"/>
  </r>
  <r>
    <x v="167"/>
    <x v="139"/>
  </r>
  <r>
    <x v="167"/>
    <x v="139"/>
  </r>
  <r>
    <x v="167"/>
    <x v="140"/>
  </r>
  <r>
    <x v="167"/>
    <x v="140"/>
  </r>
  <r>
    <x v="167"/>
    <x v="141"/>
  </r>
  <r>
    <x v="167"/>
    <x v="141"/>
  </r>
  <r>
    <x v="167"/>
    <x v="0"/>
  </r>
  <r>
    <x v="196"/>
    <x v="142"/>
  </r>
  <r>
    <x v="196"/>
    <x v="142"/>
  </r>
  <r>
    <x v="196"/>
    <x v="142"/>
  </r>
  <r>
    <x v="196"/>
    <x v="142"/>
  </r>
  <r>
    <x v="196"/>
    <x v="143"/>
  </r>
  <r>
    <x v="196"/>
    <x v="143"/>
  </r>
  <r>
    <x v="196"/>
    <x v="143"/>
  </r>
  <r>
    <x v="196"/>
    <x v="143"/>
  </r>
  <r>
    <x v="196"/>
    <x v="144"/>
  </r>
  <r>
    <x v="196"/>
    <x v="144"/>
  </r>
  <r>
    <x v="196"/>
    <x v="144"/>
  </r>
  <r>
    <x v="196"/>
    <x v="144"/>
  </r>
  <r>
    <x v="196"/>
    <x v="145"/>
  </r>
  <r>
    <x v="196"/>
    <x v="145"/>
  </r>
  <r>
    <x v="196"/>
    <x v="145"/>
  </r>
  <r>
    <x v="196"/>
    <x v="145"/>
  </r>
  <r>
    <x v="196"/>
    <x v="0"/>
  </r>
  <r>
    <x v="197"/>
    <x v="142"/>
  </r>
  <r>
    <x v="197"/>
    <x v="142"/>
  </r>
  <r>
    <x v="197"/>
    <x v="142"/>
  </r>
  <r>
    <x v="197"/>
    <x v="142"/>
  </r>
  <r>
    <x v="197"/>
    <x v="143"/>
  </r>
  <r>
    <x v="197"/>
    <x v="143"/>
  </r>
  <r>
    <x v="197"/>
    <x v="143"/>
  </r>
  <r>
    <x v="197"/>
    <x v="143"/>
  </r>
  <r>
    <x v="197"/>
    <x v="144"/>
  </r>
  <r>
    <x v="197"/>
    <x v="144"/>
  </r>
  <r>
    <x v="197"/>
    <x v="144"/>
  </r>
  <r>
    <x v="197"/>
    <x v="144"/>
  </r>
  <r>
    <x v="197"/>
    <x v="145"/>
  </r>
  <r>
    <x v="197"/>
    <x v="145"/>
  </r>
  <r>
    <x v="197"/>
    <x v="145"/>
  </r>
  <r>
    <x v="197"/>
    <x v="145"/>
  </r>
  <r>
    <x v="197"/>
    <x v="0"/>
  </r>
  <r>
    <x v="198"/>
    <x v="142"/>
  </r>
  <r>
    <x v="198"/>
    <x v="142"/>
  </r>
  <r>
    <x v="198"/>
    <x v="142"/>
  </r>
  <r>
    <x v="198"/>
    <x v="142"/>
  </r>
  <r>
    <x v="198"/>
    <x v="143"/>
  </r>
  <r>
    <x v="198"/>
    <x v="143"/>
  </r>
  <r>
    <x v="198"/>
    <x v="143"/>
  </r>
  <r>
    <x v="198"/>
    <x v="143"/>
  </r>
  <r>
    <x v="198"/>
    <x v="144"/>
  </r>
  <r>
    <x v="198"/>
    <x v="144"/>
  </r>
  <r>
    <x v="198"/>
    <x v="144"/>
  </r>
  <r>
    <x v="198"/>
    <x v="144"/>
  </r>
  <r>
    <x v="198"/>
    <x v="145"/>
  </r>
  <r>
    <x v="198"/>
    <x v="145"/>
  </r>
  <r>
    <x v="198"/>
    <x v="145"/>
  </r>
  <r>
    <x v="198"/>
    <x v="145"/>
  </r>
  <r>
    <x v="198"/>
    <x v="0"/>
  </r>
  <r>
    <x v="199"/>
    <x v="0"/>
  </r>
  <r>
    <x v="200"/>
    <x v="0"/>
  </r>
  <r>
    <x v="201"/>
    <x v="0"/>
  </r>
  <r>
    <x v="202"/>
    <x v="0"/>
  </r>
  <r>
    <x v="167"/>
    <x v="0"/>
  </r>
  <r>
    <x v="203"/>
    <x v="146"/>
  </r>
  <r>
    <x v="203"/>
    <x v="147"/>
  </r>
  <r>
    <x v="203"/>
    <x v="148"/>
  </r>
  <r>
    <x v="203"/>
    <x v="149"/>
  </r>
  <r>
    <x v="203"/>
    <x v="0"/>
  </r>
  <r>
    <x v="204"/>
    <x v="150"/>
  </r>
  <r>
    <x v="204"/>
    <x v="151"/>
  </r>
  <r>
    <x v="204"/>
    <x v="152"/>
  </r>
  <r>
    <x v="204"/>
    <x v="153"/>
  </r>
  <r>
    <x v="204"/>
    <x v="0"/>
  </r>
  <r>
    <x v="3"/>
    <x v="0"/>
  </r>
  <r>
    <x v="205"/>
    <x v="154"/>
  </r>
  <r>
    <x v="205"/>
    <x v="154"/>
  </r>
  <r>
    <x v="205"/>
    <x v="154"/>
  </r>
  <r>
    <x v="205"/>
    <x v="154"/>
  </r>
  <r>
    <x v="205"/>
    <x v="154"/>
  </r>
  <r>
    <x v="205"/>
    <x v="154"/>
  </r>
  <r>
    <x v="205"/>
    <x v="154"/>
  </r>
  <r>
    <x v="205"/>
    <x v="154"/>
  </r>
  <r>
    <x v="205"/>
    <x v="155"/>
  </r>
  <r>
    <x v="205"/>
    <x v="155"/>
  </r>
  <r>
    <x v="205"/>
    <x v="155"/>
  </r>
  <r>
    <x v="205"/>
    <x v="155"/>
  </r>
  <r>
    <x v="205"/>
    <x v="155"/>
  </r>
  <r>
    <x v="205"/>
    <x v="155"/>
  </r>
  <r>
    <x v="205"/>
    <x v="155"/>
  </r>
  <r>
    <x v="205"/>
    <x v="155"/>
  </r>
  <r>
    <x v="205"/>
    <x v="156"/>
  </r>
  <r>
    <x v="205"/>
    <x v="156"/>
  </r>
  <r>
    <x v="205"/>
    <x v="156"/>
  </r>
  <r>
    <x v="205"/>
    <x v="156"/>
  </r>
  <r>
    <x v="205"/>
    <x v="156"/>
  </r>
  <r>
    <x v="205"/>
    <x v="156"/>
  </r>
  <r>
    <x v="205"/>
    <x v="156"/>
  </r>
  <r>
    <x v="205"/>
    <x v="156"/>
  </r>
  <r>
    <x v="205"/>
    <x v="157"/>
  </r>
  <r>
    <x v="205"/>
    <x v="157"/>
  </r>
  <r>
    <x v="205"/>
    <x v="157"/>
  </r>
  <r>
    <x v="205"/>
    <x v="157"/>
  </r>
  <r>
    <x v="205"/>
    <x v="157"/>
  </r>
  <r>
    <x v="205"/>
    <x v="157"/>
  </r>
  <r>
    <x v="205"/>
    <x v="157"/>
  </r>
  <r>
    <x v="205"/>
    <x v="157"/>
  </r>
  <r>
    <x v="205"/>
    <x v="0"/>
  </r>
  <r>
    <x v="206"/>
    <x v="154"/>
  </r>
  <r>
    <x v="206"/>
    <x v="154"/>
  </r>
  <r>
    <x v="206"/>
    <x v="154"/>
  </r>
  <r>
    <x v="206"/>
    <x v="154"/>
  </r>
  <r>
    <x v="206"/>
    <x v="154"/>
  </r>
  <r>
    <x v="206"/>
    <x v="154"/>
  </r>
  <r>
    <x v="206"/>
    <x v="154"/>
  </r>
  <r>
    <x v="206"/>
    <x v="154"/>
  </r>
  <r>
    <x v="206"/>
    <x v="155"/>
  </r>
  <r>
    <x v="206"/>
    <x v="155"/>
  </r>
  <r>
    <x v="206"/>
    <x v="155"/>
  </r>
  <r>
    <x v="206"/>
    <x v="155"/>
  </r>
  <r>
    <x v="206"/>
    <x v="155"/>
  </r>
  <r>
    <x v="206"/>
    <x v="155"/>
  </r>
  <r>
    <x v="206"/>
    <x v="155"/>
  </r>
  <r>
    <x v="206"/>
    <x v="155"/>
  </r>
  <r>
    <x v="206"/>
    <x v="156"/>
  </r>
  <r>
    <x v="206"/>
    <x v="156"/>
  </r>
  <r>
    <x v="206"/>
    <x v="156"/>
  </r>
  <r>
    <x v="206"/>
    <x v="156"/>
  </r>
  <r>
    <x v="206"/>
    <x v="156"/>
  </r>
  <r>
    <x v="206"/>
    <x v="156"/>
  </r>
  <r>
    <x v="206"/>
    <x v="156"/>
  </r>
  <r>
    <x v="206"/>
    <x v="156"/>
  </r>
  <r>
    <x v="206"/>
    <x v="157"/>
  </r>
  <r>
    <x v="206"/>
    <x v="157"/>
  </r>
  <r>
    <x v="206"/>
    <x v="157"/>
  </r>
  <r>
    <x v="206"/>
    <x v="157"/>
  </r>
  <r>
    <x v="206"/>
    <x v="157"/>
  </r>
  <r>
    <x v="206"/>
    <x v="157"/>
  </r>
  <r>
    <x v="206"/>
    <x v="157"/>
  </r>
  <r>
    <x v="206"/>
    <x v="157"/>
  </r>
  <r>
    <x v="206"/>
    <x v="0"/>
  </r>
  <r>
    <x v="207"/>
    <x v="154"/>
  </r>
  <r>
    <x v="207"/>
    <x v="154"/>
  </r>
  <r>
    <x v="207"/>
    <x v="154"/>
  </r>
  <r>
    <x v="207"/>
    <x v="154"/>
  </r>
  <r>
    <x v="207"/>
    <x v="154"/>
  </r>
  <r>
    <x v="207"/>
    <x v="154"/>
  </r>
  <r>
    <x v="207"/>
    <x v="154"/>
  </r>
  <r>
    <x v="207"/>
    <x v="154"/>
  </r>
  <r>
    <x v="207"/>
    <x v="155"/>
  </r>
  <r>
    <x v="207"/>
    <x v="155"/>
  </r>
  <r>
    <x v="207"/>
    <x v="155"/>
  </r>
  <r>
    <x v="207"/>
    <x v="155"/>
  </r>
  <r>
    <x v="207"/>
    <x v="155"/>
  </r>
  <r>
    <x v="207"/>
    <x v="155"/>
  </r>
  <r>
    <x v="207"/>
    <x v="155"/>
  </r>
  <r>
    <x v="207"/>
    <x v="155"/>
  </r>
  <r>
    <x v="207"/>
    <x v="156"/>
  </r>
  <r>
    <x v="207"/>
    <x v="156"/>
  </r>
  <r>
    <x v="207"/>
    <x v="156"/>
  </r>
  <r>
    <x v="207"/>
    <x v="156"/>
  </r>
  <r>
    <x v="207"/>
    <x v="156"/>
  </r>
  <r>
    <x v="207"/>
    <x v="156"/>
  </r>
  <r>
    <x v="207"/>
    <x v="156"/>
  </r>
  <r>
    <x v="207"/>
    <x v="156"/>
  </r>
  <r>
    <x v="207"/>
    <x v="157"/>
  </r>
  <r>
    <x v="207"/>
    <x v="157"/>
  </r>
  <r>
    <x v="207"/>
    <x v="157"/>
  </r>
  <r>
    <x v="207"/>
    <x v="157"/>
  </r>
  <r>
    <x v="207"/>
    <x v="157"/>
  </r>
  <r>
    <x v="207"/>
    <x v="157"/>
  </r>
  <r>
    <x v="207"/>
    <x v="157"/>
  </r>
  <r>
    <x v="207"/>
    <x v="157"/>
  </r>
  <r>
    <x v="207"/>
    <x v="0"/>
  </r>
  <r>
    <x v="208"/>
    <x v="158"/>
  </r>
  <r>
    <x v="208"/>
    <x v="158"/>
  </r>
  <r>
    <x v="208"/>
    <x v="158"/>
  </r>
  <r>
    <x v="208"/>
    <x v="158"/>
  </r>
  <r>
    <x v="208"/>
    <x v="159"/>
  </r>
  <r>
    <x v="208"/>
    <x v="159"/>
  </r>
  <r>
    <x v="208"/>
    <x v="159"/>
  </r>
  <r>
    <x v="208"/>
    <x v="159"/>
  </r>
  <r>
    <x v="208"/>
    <x v="160"/>
  </r>
  <r>
    <x v="208"/>
    <x v="160"/>
  </r>
  <r>
    <x v="208"/>
    <x v="160"/>
  </r>
  <r>
    <x v="208"/>
    <x v="160"/>
  </r>
  <r>
    <x v="208"/>
    <x v="161"/>
  </r>
  <r>
    <x v="208"/>
    <x v="161"/>
  </r>
  <r>
    <x v="208"/>
    <x v="161"/>
  </r>
  <r>
    <x v="208"/>
    <x v="161"/>
  </r>
  <r>
    <x v="208"/>
    <x v="162"/>
  </r>
  <r>
    <x v="208"/>
    <x v="162"/>
  </r>
  <r>
    <x v="208"/>
    <x v="162"/>
  </r>
  <r>
    <x v="208"/>
    <x v="162"/>
  </r>
  <r>
    <x v="208"/>
    <x v="0"/>
  </r>
  <r>
    <x v="209"/>
    <x v="158"/>
  </r>
  <r>
    <x v="209"/>
    <x v="158"/>
  </r>
  <r>
    <x v="209"/>
    <x v="158"/>
  </r>
  <r>
    <x v="209"/>
    <x v="158"/>
  </r>
  <r>
    <x v="209"/>
    <x v="159"/>
  </r>
  <r>
    <x v="209"/>
    <x v="159"/>
  </r>
  <r>
    <x v="209"/>
    <x v="159"/>
  </r>
  <r>
    <x v="209"/>
    <x v="159"/>
  </r>
  <r>
    <x v="209"/>
    <x v="160"/>
  </r>
  <r>
    <x v="209"/>
    <x v="160"/>
  </r>
  <r>
    <x v="209"/>
    <x v="160"/>
  </r>
  <r>
    <x v="209"/>
    <x v="160"/>
  </r>
  <r>
    <x v="209"/>
    <x v="161"/>
  </r>
  <r>
    <x v="209"/>
    <x v="161"/>
  </r>
  <r>
    <x v="209"/>
    <x v="161"/>
  </r>
  <r>
    <x v="209"/>
    <x v="161"/>
  </r>
  <r>
    <x v="209"/>
    <x v="162"/>
  </r>
  <r>
    <x v="209"/>
    <x v="162"/>
  </r>
  <r>
    <x v="209"/>
    <x v="162"/>
  </r>
  <r>
    <x v="209"/>
    <x v="162"/>
  </r>
  <r>
    <x v="209"/>
    <x v="0"/>
  </r>
  <r>
    <x v="210"/>
    <x v="158"/>
  </r>
  <r>
    <x v="210"/>
    <x v="158"/>
  </r>
  <r>
    <x v="210"/>
    <x v="158"/>
  </r>
  <r>
    <x v="210"/>
    <x v="158"/>
  </r>
  <r>
    <x v="210"/>
    <x v="159"/>
  </r>
  <r>
    <x v="210"/>
    <x v="159"/>
  </r>
  <r>
    <x v="210"/>
    <x v="159"/>
  </r>
  <r>
    <x v="210"/>
    <x v="159"/>
  </r>
  <r>
    <x v="210"/>
    <x v="160"/>
  </r>
  <r>
    <x v="210"/>
    <x v="160"/>
  </r>
  <r>
    <x v="210"/>
    <x v="160"/>
  </r>
  <r>
    <x v="210"/>
    <x v="160"/>
  </r>
  <r>
    <x v="210"/>
    <x v="161"/>
  </r>
  <r>
    <x v="210"/>
    <x v="161"/>
  </r>
  <r>
    <x v="210"/>
    <x v="161"/>
  </r>
  <r>
    <x v="210"/>
    <x v="161"/>
  </r>
  <r>
    <x v="210"/>
    <x v="162"/>
  </r>
  <r>
    <x v="210"/>
    <x v="162"/>
  </r>
  <r>
    <x v="210"/>
    <x v="162"/>
  </r>
  <r>
    <x v="210"/>
    <x v="162"/>
  </r>
  <r>
    <x v="210"/>
    <x v="0"/>
  </r>
  <r>
    <x v="211"/>
    <x v="158"/>
  </r>
  <r>
    <x v="211"/>
    <x v="158"/>
  </r>
  <r>
    <x v="211"/>
    <x v="158"/>
  </r>
  <r>
    <x v="211"/>
    <x v="158"/>
  </r>
  <r>
    <x v="211"/>
    <x v="159"/>
  </r>
  <r>
    <x v="211"/>
    <x v="159"/>
  </r>
  <r>
    <x v="211"/>
    <x v="159"/>
  </r>
  <r>
    <x v="211"/>
    <x v="159"/>
  </r>
  <r>
    <x v="211"/>
    <x v="160"/>
  </r>
  <r>
    <x v="211"/>
    <x v="160"/>
  </r>
  <r>
    <x v="211"/>
    <x v="160"/>
  </r>
  <r>
    <x v="211"/>
    <x v="160"/>
  </r>
  <r>
    <x v="211"/>
    <x v="161"/>
  </r>
  <r>
    <x v="211"/>
    <x v="161"/>
  </r>
  <r>
    <x v="211"/>
    <x v="161"/>
  </r>
  <r>
    <x v="211"/>
    <x v="161"/>
  </r>
  <r>
    <x v="211"/>
    <x v="162"/>
  </r>
  <r>
    <x v="211"/>
    <x v="162"/>
  </r>
  <r>
    <x v="211"/>
    <x v="162"/>
  </r>
  <r>
    <x v="211"/>
    <x v="162"/>
  </r>
  <r>
    <x v="211"/>
    <x v="0"/>
  </r>
  <r>
    <x v="212"/>
    <x v="158"/>
  </r>
  <r>
    <x v="212"/>
    <x v="158"/>
  </r>
  <r>
    <x v="212"/>
    <x v="158"/>
  </r>
  <r>
    <x v="212"/>
    <x v="158"/>
  </r>
  <r>
    <x v="212"/>
    <x v="159"/>
  </r>
  <r>
    <x v="212"/>
    <x v="159"/>
  </r>
  <r>
    <x v="212"/>
    <x v="159"/>
  </r>
  <r>
    <x v="212"/>
    <x v="159"/>
  </r>
  <r>
    <x v="212"/>
    <x v="160"/>
  </r>
  <r>
    <x v="212"/>
    <x v="160"/>
  </r>
  <r>
    <x v="212"/>
    <x v="160"/>
  </r>
  <r>
    <x v="212"/>
    <x v="160"/>
  </r>
  <r>
    <x v="212"/>
    <x v="161"/>
  </r>
  <r>
    <x v="212"/>
    <x v="161"/>
  </r>
  <r>
    <x v="212"/>
    <x v="161"/>
  </r>
  <r>
    <x v="212"/>
    <x v="161"/>
  </r>
  <r>
    <x v="212"/>
    <x v="162"/>
  </r>
  <r>
    <x v="212"/>
    <x v="162"/>
  </r>
  <r>
    <x v="212"/>
    <x v="162"/>
  </r>
  <r>
    <x v="212"/>
    <x v="162"/>
  </r>
  <r>
    <x v="212"/>
    <x v="0"/>
  </r>
  <r>
    <x v="167"/>
    <x v="158"/>
  </r>
  <r>
    <x v="167"/>
    <x v="158"/>
  </r>
  <r>
    <x v="167"/>
    <x v="158"/>
  </r>
  <r>
    <x v="167"/>
    <x v="158"/>
  </r>
  <r>
    <x v="167"/>
    <x v="159"/>
  </r>
  <r>
    <x v="167"/>
    <x v="159"/>
  </r>
  <r>
    <x v="167"/>
    <x v="159"/>
  </r>
  <r>
    <x v="167"/>
    <x v="159"/>
  </r>
  <r>
    <x v="167"/>
    <x v="160"/>
  </r>
  <r>
    <x v="167"/>
    <x v="160"/>
  </r>
  <r>
    <x v="167"/>
    <x v="160"/>
  </r>
  <r>
    <x v="167"/>
    <x v="160"/>
  </r>
  <r>
    <x v="167"/>
    <x v="161"/>
  </r>
  <r>
    <x v="167"/>
    <x v="161"/>
  </r>
  <r>
    <x v="167"/>
    <x v="161"/>
  </r>
  <r>
    <x v="167"/>
    <x v="161"/>
  </r>
  <r>
    <x v="167"/>
    <x v="162"/>
  </r>
  <r>
    <x v="167"/>
    <x v="162"/>
  </r>
  <r>
    <x v="167"/>
    <x v="162"/>
  </r>
  <r>
    <x v="167"/>
    <x v="162"/>
  </r>
  <r>
    <x v="167"/>
    <x v="0"/>
  </r>
  <r>
    <x v="213"/>
    <x v="158"/>
  </r>
  <r>
    <x v="213"/>
    <x v="158"/>
  </r>
  <r>
    <x v="213"/>
    <x v="158"/>
  </r>
  <r>
    <x v="213"/>
    <x v="158"/>
  </r>
  <r>
    <x v="213"/>
    <x v="159"/>
  </r>
  <r>
    <x v="213"/>
    <x v="159"/>
  </r>
  <r>
    <x v="213"/>
    <x v="159"/>
  </r>
  <r>
    <x v="213"/>
    <x v="159"/>
  </r>
  <r>
    <x v="213"/>
    <x v="160"/>
  </r>
  <r>
    <x v="213"/>
    <x v="160"/>
  </r>
  <r>
    <x v="213"/>
    <x v="160"/>
  </r>
  <r>
    <x v="213"/>
    <x v="160"/>
  </r>
  <r>
    <x v="213"/>
    <x v="161"/>
  </r>
  <r>
    <x v="213"/>
    <x v="161"/>
  </r>
  <r>
    <x v="213"/>
    <x v="161"/>
  </r>
  <r>
    <x v="213"/>
    <x v="161"/>
  </r>
  <r>
    <x v="213"/>
    <x v="162"/>
  </r>
  <r>
    <x v="213"/>
    <x v="162"/>
  </r>
  <r>
    <x v="213"/>
    <x v="162"/>
  </r>
  <r>
    <x v="213"/>
    <x v="162"/>
  </r>
  <r>
    <x v="213"/>
    <x v="0"/>
  </r>
  <r>
    <x v="214"/>
    <x v="158"/>
  </r>
  <r>
    <x v="214"/>
    <x v="158"/>
  </r>
  <r>
    <x v="214"/>
    <x v="158"/>
  </r>
  <r>
    <x v="214"/>
    <x v="158"/>
  </r>
  <r>
    <x v="214"/>
    <x v="159"/>
  </r>
  <r>
    <x v="214"/>
    <x v="159"/>
  </r>
  <r>
    <x v="214"/>
    <x v="159"/>
  </r>
  <r>
    <x v="214"/>
    <x v="159"/>
  </r>
  <r>
    <x v="214"/>
    <x v="160"/>
  </r>
  <r>
    <x v="214"/>
    <x v="160"/>
  </r>
  <r>
    <x v="214"/>
    <x v="160"/>
  </r>
  <r>
    <x v="214"/>
    <x v="160"/>
  </r>
  <r>
    <x v="214"/>
    <x v="161"/>
  </r>
  <r>
    <x v="214"/>
    <x v="161"/>
  </r>
  <r>
    <x v="214"/>
    <x v="161"/>
  </r>
  <r>
    <x v="214"/>
    <x v="161"/>
  </r>
  <r>
    <x v="214"/>
    <x v="162"/>
  </r>
  <r>
    <x v="214"/>
    <x v="162"/>
  </r>
  <r>
    <x v="214"/>
    <x v="162"/>
  </r>
  <r>
    <x v="214"/>
    <x v="162"/>
  </r>
  <r>
    <x v="214"/>
    <x v="0"/>
  </r>
  <r>
    <x v="215"/>
    <x v="163"/>
  </r>
  <r>
    <x v="215"/>
    <x v="164"/>
  </r>
  <r>
    <x v="215"/>
    <x v="165"/>
  </r>
  <r>
    <x v="215"/>
    <x v="166"/>
  </r>
  <r>
    <x v="215"/>
    <x v="167"/>
  </r>
  <r>
    <x v="216"/>
    <x v="163"/>
  </r>
  <r>
    <x v="216"/>
    <x v="164"/>
  </r>
  <r>
    <x v="216"/>
    <x v="165"/>
  </r>
  <r>
    <x v="216"/>
    <x v="166"/>
  </r>
  <r>
    <x v="216"/>
    <x v="167"/>
  </r>
  <r>
    <x v="217"/>
    <x v="0"/>
  </r>
  <r>
    <x v="174"/>
    <x v="168"/>
  </r>
  <r>
    <x v="174"/>
    <x v="169"/>
  </r>
  <r>
    <x v="174"/>
    <x v="170"/>
  </r>
  <r>
    <x v="174"/>
    <x v="171"/>
  </r>
  <r>
    <x v="174"/>
    <x v="172"/>
  </r>
  <r>
    <x v="174"/>
    <x v="140"/>
  </r>
  <r>
    <x v="174"/>
    <x v="141"/>
  </r>
  <r>
    <x v="174"/>
    <x v="0"/>
  </r>
  <r>
    <x v="218"/>
    <x v="132"/>
  </r>
  <r>
    <x v="218"/>
    <x v="132"/>
  </r>
  <r>
    <x v="218"/>
    <x v="132"/>
  </r>
  <r>
    <x v="218"/>
    <x v="133"/>
  </r>
  <r>
    <x v="218"/>
    <x v="133"/>
  </r>
  <r>
    <x v="218"/>
    <x v="133"/>
  </r>
  <r>
    <x v="218"/>
    <x v="173"/>
  </r>
  <r>
    <x v="218"/>
    <x v="173"/>
  </r>
  <r>
    <x v="218"/>
    <x v="173"/>
  </r>
  <r>
    <x v="218"/>
    <x v="174"/>
  </r>
  <r>
    <x v="218"/>
    <x v="174"/>
  </r>
  <r>
    <x v="218"/>
    <x v="174"/>
  </r>
  <r>
    <x v="218"/>
    <x v="175"/>
  </r>
  <r>
    <x v="218"/>
    <x v="175"/>
  </r>
  <r>
    <x v="218"/>
    <x v="175"/>
  </r>
  <r>
    <x v="218"/>
    <x v="176"/>
  </r>
  <r>
    <x v="218"/>
    <x v="176"/>
  </r>
  <r>
    <x v="218"/>
    <x v="176"/>
  </r>
  <r>
    <x v="218"/>
    <x v="177"/>
  </r>
  <r>
    <x v="218"/>
    <x v="177"/>
  </r>
  <r>
    <x v="218"/>
    <x v="177"/>
  </r>
  <r>
    <x v="218"/>
    <x v="178"/>
  </r>
  <r>
    <x v="218"/>
    <x v="178"/>
  </r>
  <r>
    <x v="218"/>
    <x v="178"/>
  </r>
  <r>
    <x v="218"/>
    <x v="135"/>
  </r>
  <r>
    <x v="218"/>
    <x v="135"/>
  </r>
  <r>
    <x v="218"/>
    <x v="135"/>
  </r>
  <r>
    <x v="218"/>
    <x v="179"/>
  </r>
  <r>
    <x v="218"/>
    <x v="179"/>
  </r>
  <r>
    <x v="218"/>
    <x v="179"/>
  </r>
  <r>
    <x v="218"/>
    <x v="180"/>
  </r>
  <r>
    <x v="218"/>
    <x v="180"/>
  </r>
  <r>
    <x v="218"/>
    <x v="180"/>
  </r>
  <r>
    <x v="218"/>
    <x v="181"/>
  </r>
  <r>
    <x v="218"/>
    <x v="181"/>
  </r>
  <r>
    <x v="218"/>
    <x v="181"/>
  </r>
  <r>
    <x v="218"/>
    <x v="182"/>
  </r>
  <r>
    <x v="218"/>
    <x v="182"/>
  </r>
  <r>
    <x v="218"/>
    <x v="182"/>
  </r>
  <r>
    <x v="218"/>
    <x v="183"/>
  </r>
  <r>
    <x v="218"/>
    <x v="183"/>
  </r>
  <r>
    <x v="218"/>
    <x v="183"/>
  </r>
  <r>
    <x v="218"/>
    <x v="184"/>
  </r>
  <r>
    <x v="218"/>
    <x v="184"/>
  </r>
  <r>
    <x v="218"/>
    <x v="184"/>
  </r>
  <r>
    <x v="218"/>
    <x v="185"/>
  </r>
  <r>
    <x v="218"/>
    <x v="185"/>
  </r>
  <r>
    <x v="218"/>
    <x v="185"/>
  </r>
  <r>
    <x v="218"/>
    <x v="136"/>
  </r>
  <r>
    <x v="218"/>
    <x v="136"/>
  </r>
  <r>
    <x v="218"/>
    <x v="136"/>
  </r>
  <r>
    <x v="218"/>
    <x v="0"/>
  </r>
  <r>
    <x v="219"/>
    <x v="186"/>
  </r>
  <r>
    <x v="219"/>
    <x v="186"/>
  </r>
  <r>
    <x v="219"/>
    <x v="186"/>
  </r>
  <r>
    <x v="219"/>
    <x v="186"/>
  </r>
  <r>
    <x v="219"/>
    <x v="187"/>
  </r>
  <r>
    <x v="219"/>
    <x v="187"/>
  </r>
  <r>
    <x v="219"/>
    <x v="187"/>
  </r>
  <r>
    <x v="219"/>
    <x v="187"/>
  </r>
  <r>
    <x v="219"/>
    <x v="188"/>
  </r>
  <r>
    <x v="219"/>
    <x v="188"/>
  </r>
  <r>
    <x v="219"/>
    <x v="188"/>
  </r>
  <r>
    <x v="219"/>
    <x v="188"/>
  </r>
  <r>
    <x v="219"/>
    <x v="0"/>
  </r>
  <r>
    <x v="220"/>
    <x v="186"/>
  </r>
  <r>
    <x v="220"/>
    <x v="186"/>
  </r>
  <r>
    <x v="220"/>
    <x v="186"/>
  </r>
  <r>
    <x v="220"/>
    <x v="186"/>
  </r>
  <r>
    <x v="220"/>
    <x v="187"/>
  </r>
  <r>
    <x v="220"/>
    <x v="187"/>
  </r>
  <r>
    <x v="220"/>
    <x v="187"/>
  </r>
  <r>
    <x v="220"/>
    <x v="187"/>
  </r>
  <r>
    <x v="220"/>
    <x v="188"/>
  </r>
  <r>
    <x v="220"/>
    <x v="188"/>
  </r>
  <r>
    <x v="220"/>
    <x v="188"/>
  </r>
  <r>
    <x v="220"/>
    <x v="188"/>
  </r>
  <r>
    <x v="220"/>
    <x v="0"/>
  </r>
  <r>
    <x v="221"/>
    <x v="186"/>
  </r>
  <r>
    <x v="221"/>
    <x v="186"/>
  </r>
  <r>
    <x v="221"/>
    <x v="186"/>
  </r>
  <r>
    <x v="221"/>
    <x v="186"/>
  </r>
  <r>
    <x v="221"/>
    <x v="187"/>
  </r>
  <r>
    <x v="221"/>
    <x v="187"/>
  </r>
  <r>
    <x v="221"/>
    <x v="187"/>
  </r>
  <r>
    <x v="221"/>
    <x v="187"/>
  </r>
  <r>
    <x v="221"/>
    <x v="188"/>
  </r>
  <r>
    <x v="221"/>
    <x v="188"/>
  </r>
  <r>
    <x v="221"/>
    <x v="188"/>
  </r>
  <r>
    <x v="221"/>
    <x v="188"/>
  </r>
  <r>
    <x v="221"/>
    <x v="0"/>
  </r>
  <r>
    <x v="222"/>
    <x v="0"/>
  </r>
  <r>
    <x v="223"/>
    <x v="186"/>
  </r>
  <r>
    <x v="223"/>
    <x v="186"/>
  </r>
  <r>
    <x v="223"/>
    <x v="186"/>
  </r>
  <r>
    <x v="223"/>
    <x v="186"/>
  </r>
  <r>
    <x v="223"/>
    <x v="187"/>
  </r>
  <r>
    <x v="223"/>
    <x v="187"/>
  </r>
  <r>
    <x v="223"/>
    <x v="187"/>
  </r>
  <r>
    <x v="223"/>
    <x v="187"/>
  </r>
  <r>
    <x v="223"/>
    <x v="188"/>
  </r>
  <r>
    <x v="223"/>
    <x v="188"/>
  </r>
  <r>
    <x v="223"/>
    <x v="188"/>
  </r>
  <r>
    <x v="223"/>
    <x v="188"/>
  </r>
  <r>
    <x v="223"/>
    <x v="0"/>
  </r>
  <r>
    <x v="224"/>
    <x v="186"/>
  </r>
  <r>
    <x v="224"/>
    <x v="186"/>
  </r>
  <r>
    <x v="224"/>
    <x v="186"/>
  </r>
  <r>
    <x v="224"/>
    <x v="186"/>
  </r>
  <r>
    <x v="224"/>
    <x v="187"/>
  </r>
  <r>
    <x v="224"/>
    <x v="187"/>
  </r>
  <r>
    <x v="224"/>
    <x v="187"/>
  </r>
  <r>
    <x v="224"/>
    <x v="187"/>
  </r>
  <r>
    <x v="224"/>
    <x v="188"/>
  </r>
  <r>
    <x v="224"/>
    <x v="188"/>
  </r>
  <r>
    <x v="224"/>
    <x v="188"/>
  </r>
  <r>
    <x v="224"/>
    <x v="188"/>
  </r>
  <r>
    <x v="224"/>
    <x v="0"/>
  </r>
  <r>
    <x v="225"/>
    <x v="186"/>
  </r>
  <r>
    <x v="225"/>
    <x v="186"/>
  </r>
  <r>
    <x v="225"/>
    <x v="186"/>
  </r>
  <r>
    <x v="225"/>
    <x v="186"/>
  </r>
  <r>
    <x v="225"/>
    <x v="187"/>
  </r>
  <r>
    <x v="225"/>
    <x v="187"/>
  </r>
  <r>
    <x v="225"/>
    <x v="187"/>
  </r>
  <r>
    <x v="225"/>
    <x v="187"/>
  </r>
  <r>
    <x v="225"/>
    <x v="188"/>
  </r>
  <r>
    <x v="225"/>
    <x v="188"/>
  </r>
  <r>
    <x v="225"/>
    <x v="188"/>
  </r>
  <r>
    <x v="225"/>
    <x v="188"/>
  </r>
  <r>
    <x v="225"/>
    <x v="0"/>
  </r>
  <r>
    <x v="3"/>
    <x v="0"/>
  </r>
  <r>
    <x v="219"/>
    <x v="186"/>
  </r>
  <r>
    <x v="219"/>
    <x v="186"/>
  </r>
  <r>
    <x v="219"/>
    <x v="187"/>
  </r>
  <r>
    <x v="219"/>
    <x v="187"/>
  </r>
  <r>
    <x v="219"/>
    <x v="188"/>
  </r>
  <r>
    <x v="219"/>
    <x v="188"/>
  </r>
  <r>
    <x v="219"/>
    <x v="0"/>
  </r>
  <r>
    <x v="226"/>
    <x v="186"/>
  </r>
  <r>
    <x v="226"/>
    <x v="186"/>
  </r>
  <r>
    <x v="226"/>
    <x v="187"/>
  </r>
  <r>
    <x v="226"/>
    <x v="187"/>
  </r>
  <r>
    <x v="226"/>
    <x v="188"/>
  </r>
  <r>
    <x v="226"/>
    <x v="188"/>
  </r>
  <r>
    <x v="226"/>
    <x v="0"/>
  </r>
  <r>
    <x v="227"/>
    <x v="186"/>
  </r>
  <r>
    <x v="227"/>
    <x v="186"/>
  </r>
  <r>
    <x v="227"/>
    <x v="187"/>
  </r>
  <r>
    <x v="227"/>
    <x v="187"/>
  </r>
  <r>
    <x v="227"/>
    <x v="188"/>
  </r>
  <r>
    <x v="227"/>
    <x v="188"/>
  </r>
  <r>
    <x v="227"/>
    <x v="0"/>
  </r>
  <r>
    <x v="228"/>
    <x v="186"/>
  </r>
  <r>
    <x v="228"/>
    <x v="187"/>
  </r>
  <r>
    <x v="228"/>
    <x v="188"/>
  </r>
  <r>
    <x v="228"/>
    <x v="0"/>
  </r>
  <r>
    <x v="223"/>
    <x v="186"/>
  </r>
  <r>
    <x v="223"/>
    <x v="186"/>
  </r>
  <r>
    <x v="223"/>
    <x v="187"/>
  </r>
  <r>
    <x v="223"/>
    <x v="187"/>
  </r>
  <r>
    <x v="223"/>
    <x v="188"/>
  </r>
  <r>
    <x v="223"/>
    <x v="188"/>
  </r>
  <r>
    <x v="223"/>
    <x v="0"/>
  </r>
  <r>
    <x v="224"/>
    <x v="186"/>
  </r>
  <r>
    <x v="224"/>
    <x v="186"/>
  </r>
  <r>
    <x v="224"/>
    <x v="187"/>
  </r>
  <r>
    <x v="224"/>
    <x v="187"/>
  </r>
  <r>
    <x v="224"/>
    <x v="188"/>
  </r>
  <r>
    <x v="224"/>
    <x v="188"/>
  </r>
  <r>
    <x v="224"/>
    <x v="0"/>
  </r>
  <r>
    <x v="229"/>
    <x v="186"/>
  </r>
  <r>
    <x v="229"/>
    <x v="187"/>
  </r>
  <r>
    <x v="229"/>
    <x v="188"/>
  </r>
  <r>
    <x v="229"/>
    <x v="0"/>
  </r>
  <r>
    <x v="3"/>
    <x v="0"/>
  </r>
  <r>
    <x v="219"/>
    <x v="186"/>
  </r>
  <r>
    <x v="219"/>
    <x v="186"/>
  </r>
  <r>
    <x v="219"/>
    <x v="186"/>
  </r>
  <r>
    <x v="219"/>
    <x v="186"/>
  </r>
  <r>
    <x v="219"/>
    <x v="187"/>
  </r>
  <r>
    <x v="219"/>
    <x v="187"/>
  </r>
  <r>
    <x v="219"/>
    <x v="187"/>
  </r>
  <r>
    <x v="219"/>
    <x v="187"/>
  </r>
  <r>
    <x v="219"/>
    <x v="188"/>
  </r>
  <r>
    <x v="219"/>
    <x v="188"/>
  </r>
  <r>
    <x v="219"/>
    <x v="188"/>
  </r>
  <r>
    <x v="219"/>
    <x v="188"/>
  </r>
  <r>
    <x v="219"/>
    <x v="0"/>
  </r>
  <r>
    <x v="221"/>
    <x v="186"/>
  </r>
  <r>
    <x v="221"/>
    <x v="186"/>
  </r>
  <r>
    <x v="221"/>
    <x v="186"/>
  </r>
  <r>
    <x v="221"/>
    <x v="186"/>
  </r>
  <r>
    <x v="221"/>
    <x v="187"/>
  </r>
  <r>
    <x v="221"/>
    <x v="187"/>
  </r>
  <r>
    <x v="221"/>
    <x v="187"/>
  </r>
  <r>
    <x v="221"/>
    <x v="187"/>
  </r>
  <r>
    <x v="221"/>
    <x v="188"/>
  </r>
  <r>
    <x v="221"/>
    <x v="188"/>
  </r>
  <r>
    <x v="221"/>
    <x v="188"/>
  </r>
  <r>
    <x v="221"/>
    <x v="188"/>
  </r>
  <r>
    <x v="221"/>
    <x v="0"/>
  </r>
  <r>
    <x v="222"/>
    <x v="0"/>
  </r>
  <r>
    <x v="174"/>
    <x v="0"/>
  </r>
  <r>
    <x v="167"/>
    <x v="186"/>
  </r>
  <r>
    <x v="167"/>
    <x v="187"/>
  </r>
  <r>
    <x v="167"/>
    <x v="188"/>
  </r>
  <r>
    <x v="167"/>
    <x v="0"/>
  </r>
  <r>
    <x v="228"/>
    <x v="186"/>
  </r>
  <r>
    <x v="228"/>
    <x v="187"/>
  </r>
  <r>
    <x v="228"/>
    <x v="188"/>
  </r>
  <r>
    <x v="228"/>
    <x v="0"/>
  </r>
  <r>
    <x v="223"/>
    <x v="186"/>
  </r>
  <r>
    <x v="223"/>
    <x v="186"/>
  </r>
  <r>
    <x v="223"/>
    <x v="186"/>
  </r>
  <r>
    <x v="223"/>
    <x v="186"/>
  </r>
  <r>
    <x v="223"/>
    <x v="187"/>
  </r>
  <r>
    <x v="223"/>
    <x v="187"/>
  </r>
  <r>
    <x v="223"/>
    <x v="187"/>
  </r>
  <r>
    <x v="223"/>
    <x v="187"/>
  </r>
  <r>
    <x v="223"/>
    <x v="188"/>
  </r>
  <r>
    <x v="223"/>
    <x v="188"/>
  </r>
  <r>
    <x v="223"/>
    <x v="188"/>
  </r>
  <r>
    <x v="223"/>
    <x v="188"/>
  </r>
  <r>
    <x v="223"/>
    <x v="0"/>
  </r>
  <r>
    <x v="224"/>
    <x v="186"/>
  </r>
  <r>
    <x v="224"/>
    <x v="186"/>
  </r>
  <r>
    <x v="224"/>
    <x v="186"/>
  </r>
  <r>
    <x v="224"/>
    <x v="186"/>
  </r>
  <r>
    <x v="224"/>
    <x v="187"/>
  </r>
  <r>
    <x v="224"/>
    <x v="187"/>
  </r>
  <r>
    <x v="224"/>
    <x v="187"/>
  </r>
  <r>
    <x v="224"/>
    <x v="187"/>
  </r>
  <r>
    <x v="224"/>
    <x v="188"/>
  </r>
  <r>
    <x v="224"/>
    <x v="188"/>
  </r>
  <r>
    <x v="224"/>
    <x v="188"/>
  </r>
  <r>
    <x v="224"/>
    <x v="188"/>
  </r>
  <r>
    <x v="224"/>
    <x v="0"/>
  </r>
  <r>
    <x v="219"/>
    <x v="186"/>
  </r>
  <r>
    <x v="219"/>
    <x v="186"/>
  </r>
  <r>
    <x v="219"/>
    <x v="186"/>
  </r>
  <r>
    <x v="219"/>
    <x v="186"/>
  </r>
  <r>
    <x v="219"/>
    <x v="187"/>
  </r>
  <r>
    <x v="219"/>
    <x v="187"/>
  </r>
  <r>
    <x v="219"/>
    <x v="187"/>
  </r>
  <r>
    <x v="219"/>
    <x v="187"/>
  </r>
  <r>
    <x v="219"/>
    <x v="188"/>
  </r>
  <r>
    <x v="219"/>
    <x v="188"/>
  </r>
  <r>
    <x v="219"/>
    <x v="188"/>
  </r>
  <r>
    <x v="219"/>
    <x v="188"/>
  </r>
  <r>
    <x v="219"/>
    <x v="0"/>
  </r>
  <r>
    <x v="220"/>
    <x v="186"/>
  </r>
  <r>
    <x v="220"/>
    <x v="186"/>
  </r>
  <r>
    <x v="220"/>
    <x v="186"/>
  </r>
  <r>
    <x v="220"/>
    <x v="186"/>
  </r>
  <r>
    <x v="220"/>
    <x v="187"/>
  </r>
  <r>
    <x v="220"/>
    <x v="187"/>
  </r>
  <r>
    <x v="220"/>
    <x v="187"/>
  </r>
  <r>
    <x v="220"/>
    <x v="187"/>
  </r>
  <r>
    <x v="220"/>
    <x v="188"/>
  </r>
  <r>
    <x v="220"/>
    <x v="188"/>
  </r>
  <r>
    <x v="220"/>
    <x v="188"/>
  </r>
  <r>
    <x v="220"/>
    <x v="188"/>
  </r>
  <r>
    <x v="220"/>
    <x v="0"/>
  </r>
  <r>
    <x v="221"/>
    <x v="186"/>
  </r>
  <r>
    <x v="221"/>
    <x v="186"/>
  </r>
  <r>
    <x v="221"/>
    <x v="186"/>
  </r>
  <r>
    <x v="221"/>
    <x v="186"/>
  </r>
  <r>
    <x v="221"/>
    <x v="187"/>
  </r>
  <r>
    <x v="221"/>
    <x v="187"/>
  </r>
  <r>
    <x v="221"/>
    <x v="187"/>
  </r>
  <r>
    <x v="221"/>
    <x v="187"/>
  </r>
  <r>
    <x v="221"/>
    <x v="188"/>
  </r>
  <r>
    <x v="221"/>
    <x v="188"/>
  </r>
  <r>
    <x v="221"/>
    <x v="188"/>
  </r>
  <r>
    <x v="221"/>
    <x v="188"/>
  </r>
  <r>
    <x v="221"/>
    <x v="0"/>
  </r>
  <r>
    <x v="222"/>
    <x v="0"/>
  </r>
  <r>
    <x v="223"/>
    <x v="186"/>
  </r>
  <r>
    <x v="223"/>
    <x v="186"/>
  </r>
  <r>
    <x v="223"/>
    <x v="186"/>
  </r>
  <r>
    <x v="223"/>
    <x v="186"/>
  </r>
  <r>
    <x v="223"/>
    <x v="187"/>
  </r>
  <r>
    <x v="223"/>
    <x v="187"/>
  </r>
  <r>
    <x v="223"/>
    <x v="187"/>
  </r>
  <r>
    <x v="223"/>
    <x v="187"/>
  </r>
  <r>
    <x v="223"/>
    <x v="188"/>
  </r>
  <r>
    <x v="223"/>
    <x v="188"/>
  </r>
  <r>
    <x v="223"/>
    <x v="188"/>
  </r>
  <r>
    <x v="223"/>
    <x v="188"/>
  </r>
  <r>
    <x v="223"/>
    <x v="0"/>
  </r>
  <r>
    <x v="224"/>
    <x v="186"/>
  </r>
  <r>
    <x v="224"/>
    <x v="186"/>
  </r>
  <r>
    <x v="224"/>
    <x v="186"/>
  </r>
  <r>
    <x v="224"/>
    <x v="186"/>
  </r>
  <r>
    <x v="224"/>
    <x v="187"/>
  </r>
  <r>
    <x v="224"/>
    <x v="187"/>
  </r>
  <r>
    <x v="224"/>
    <x v="187"/>
  </r>
  <r>
    <x v="224"/>
    <x v="187"/>
  </r>
  <r>
    <x v="224"/>
    <x v="188"/>
  </r>
  <r>
    <x v="224"/>
    <x v="188"/>
  </r>
  <r>
    <x v="224"/>
    <x v="188"/>
  </r>
  <r>
    <x v="224"/>
    <x v="188"/>
  </r>
  <r>
    <x v="224"/>
    <x v="0"/>
  </r>
  <r>
    <x v="230"/>
    <x v="0"/>
  </r>
  <r>
    <x v="231"/>
    <x v="0"/>
  </r>
  <r>
    <x v="232"/>
    <x v="0"/>
  </r>
  <r>
    <x v="3"/>
    <x v="0"/>
  </r>
  <r>
    <x v="233"/>
    <x v="189"/>
  </r>
  <r>
    <x v="233"/>
    <x v="190"/>
  </r>
  <r>
    <x v="233"/>
    <x v="0"/>
  </r>
  <r>
    <x v="234"/>
    <x v="189"/>
  </r>
  <r>
    <x v="234"/>
    <x v="191"/>
  </r>
  <r>
    <x v="234"/>
    <x v="190"/>
  </r>
  <r>
    <x v="234"/>
    <x v="0"/>
  </r>
  <r>
    <x v="235"/>
    <x v="189"/>
  </r>
  <r>
    <x v="235"/>
    <x v="192"/>
  </r>
  <r>
    <x v="235"/>
    <x v="193"/>
  </r>
  <r>
    <x v="235"/>
    <x v="190"/>
  </r>
  <r>
    <x v="235"/>
    <x v="0"/>
  </r>
  <r>
    <x v="236"/>
    <x v="189"/>
  </r>
  <r>
    <x v="236"/>
    <x v="192"/>
  </r>
  <r>
    <x v="236"/>
    <x v="193"/>
  </r>
  <r>
    <x v="236"/>
    <x v="190"/>
  </r>
  <r>
    <x v="236"/>
    <x v="0"/>
  </r>
  <r>
    <x v="237"/>
    <x v="189"/>
  </r>
  <r>
    <x v="237"/>
    <x v="190"/>
  </r>
  <r>
    <x v="237"/>
    <x v="0"/>
  </r>
  <r>
    <x v="238"/>
    <x v="189"/>
  </r>
  <r>
    <x v="238"/>
    <x v="192"/>
  </r>
  <r>
    <x v="238"/>
    <x v="193"/>
  </r>
  <r>
    <x v="238"/>
    <x v="190"/>
  </r>
  <r>
    <x v="238"/>
    <x v="0"/>
  </r>
  <r>
    <x v="104"/>
    <x v="0"/>
  </r>
  <r>
    <x v="132"/>
    <x v="0"/>
  </r>
  <r>
    <x v="105"/>
    <x v="0"/>
  </r>
  <r>
    <x v="104"/>
    <x v="0"/>
  </r>
  <r>
    <x v="132"/>
    <x v="0"/>
  </r>
  <r>
    <x v="105"/>
    <x v="0"/>
  </r>
  <r>
    <x v="3"/>
    <x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179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8"/>
  </r>
  <r>
    <x v="8"/>
  </r>
  <r>
    <x v="8"/>
  </r>
  <r>
    <x v="8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1"/>
  </r>
  <r>
    <x v="11"/>
  </r>
  <r>
    <x v="11"/>
  </r>
  <r>
    <x v="11"/>
  </r>
  <r>
    <x v="12"/>
  </r>
  <r>
    <x v="12"/>
  </r>
  <r>
    <x v="12"/>
  </r>
  <r>
    <x v="12"/>
  </r>
  <r>
    <x v="12"/>
  </r>
  <r>
    <x v="12"/>
  </r>
  <r>
    <x v="13"/>
  </r>
  <r>
    <x v="14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6"/>
  </r>
  <r>
    <x v="16"/>
  </r>
  <r>
    <x v="16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7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8"/>
  </r>
  <r>
    <x v="19"/>
  </r>
  <r>
    <x v="19"/>
  </r>
  <r>
    <x v="19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0"/>
  </r>
  <r>
    <x v="21"/>
  </r>
  <r>
    <x v="21"/>
  </r>
  <r>
    <x v="21"/>
  </r>
  <r>
    <x v="21"/>
  </r>
  <r>
    <x v="22"/>
  </r>
  <r>
    <x v="22"/>
  </r>
  <r>
    <x v="22"/>
  </r>
  <r>
    <x v="23"/>
  </r>
  <r>
    <x v="23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4"/>
  </r>
  <r>
    <x v="25"/>
  </r>
  <r>
    <x v="25"/>
  </r>
  <r>
    <x v="25"/>
  </r>
  <r>
    <x v="25"/>
  </r>
  <r>
    <x v="25"/>
  </r>
  <r>
    <x v="25"/>
  </r>
  <r>
    <x v="25"/>
  </r>
  <r>
    <x v="25"/>
  </r>
  <r>
    <x v="25"/>
  </r>
  <r>
    <x v="25"/>
  </r>
  <r>
    <x v="25"/>
  </r>
  <r>
    <x v="25"/>
  </r>
  <r>
    <x v="25"/>
  </r>
  <r>
    <x v="25"/>
  </r>
  <r>
    <x v="25"/>
  </r>
  <r>
    <x v="26"/>
  </r>
  <r>
    <x v="26"/>
  </r>
  <r>
    <x v="26"/>
  </r>
  <r>
    <x v="27"/>
  </r>
  <r>
    <x v="27"/>
  </r>
  <r>
    <x v="27"/>
  </r>
  <r>
    <x v="27"/>
  </r>
  <r>
    <x v="27"/>
  </r>
  <r>
    <x v="27"/>
  </r>
  <r>
    <x v="27"/>
  </r>
  <r>
    <x v="27"/>
  </r>
  <r>
    <x v="27"/>
  </r>
  <r>
    <x v="27"/>
  </r>
  <r>
    <x v="27"/>
  </r>
  <r>
    <x v="27"/>
  </r>
  <r>
    <x v="27"/>
  </r>
  <r>
    <x v="27"/>
  </r>
  <r>
    <x v="27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8"/>
  </r>
  <r>
    <x v="29"/>
  </r>
  <r>
    <x v="30"/>
  </r>
  <r>
    <x v="30"/>
  </r>
  <r>
    <x v="30"/>
  </r>
  <r>
    <x v="30"/>
  </r>
  <r>
    <x v="30"/>
  </r>
  <r>
    <x v="31"/>
  </r>
  <r>
    <x v="31"/>
  </r>
  <r>
    <x v="31"/>
  </r>
  <r>
    <x v="31"/>
  </r>
  <r>
    <x v="31"/>
  </r>
  <r>
    <x v="31"/>
  </r>
  <r>
    <x v="31"/>
  </r>
  <r>
    <x v="31"/>
  </r>
  <r>
    <x v="31"/>
  </r>
  <r>
    <x v="31"/>
  </r>
  <r>
    <x v="31"/>
  </r>
  <r>
    <x v="31"/>
  </r>
  <r>
    <x v="32"/>
  </r>
  <r>
    <x v="32"/>
  </r>
  <r>
    <x v="32"/>
  </r>
  <r>
    <x v="33"/>
  </r>
  <r>
    <x v="33"/>
  </r>
  <r>
    <x v="33"/>
  </r>
  <r>
    <x v="33"/>
  </r>
  <r>
    <x v="33"/>
  </r>
  <r>
    <x v="33"/>
  </r>
  <r>
    <x v="33"/>
  </r>
  <r>
    <x v="33"/>
  </r>
  <r>
    <x v="33"/>
  </r>
  <r>
    <x v="33"/>
  </r>
  <r>
    <x v="33"/>
  </r>
  <r>
    <x v="33"/>
  </r>
  <r>
    <x v="34"/>
  </r>
  <r>
    <x v="34"/>
  </r>
  <r>
    <x v="34"/>
  </r>
  <r>
    <x v="34"/>
  </r>
  <r>
    <x v="34"/>
  </r>
  <r>
    <x v="34"/>
  </r>
  <r>
    <x v="34"/>
  </r>
  <r>
    <x v="34"/>
  </r>
  <r>
    <x v="34"/>
  </r>
  <r>
    <x v="34"/>
  </r>
  <r>
    <x v="34"/>
  </r>
  <r>
    <x v="34"/>
  </r>
  <r>
    <x v="35"/>
  </r>
  <r>
    <x v="35"/>
  </r>
  <r>
    <x v="35"/>
  </r>
  <r>
    <x v="35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6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7"/>
  </r>
  <r>
    <x v="38"/>
  </r>
  <r>
    <x v="38"/>
  </r>
  <r>
    <x v="38"/>
  </r>
  <r>
    <x v="38"/>
  </r>
  <r>
    <x v="38"/>
  </r>
  <r>
    <x v="39"/>
  </r>
  <r>
    <x v="39"/>
  </r>
  <r>
    <x v="39"/>
  </r>
  <r>
    <x v="39"/>
  </r>
  <r>
    <x v="39"/>
  </r>
  <r>
    <x v="39"/>
  </r>
  <r>
    <x v="39"/>
  </r>
  <r>
    <x v="39"/>
  </r>
  <r>
    <x v="39"/>
  </r>
  <r>
    <x v="39"/>
  </r>
  <r>
    <x v="40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1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2"/>
  </r>
  <r>
    <x v="43"/>
  </r>
  <r>
    <x v="43"/>
  </r>
  <r>
    <x v="43"/>
  </r>
  <r>
    <x v="43"/>
  </r>
  <r>
    <x v="43"/>
  </r>
  <r>
    <x v="43"/>
  </r>
  <r>
    <x v="43"/>
  </r>
  <r>
    <x v="43"/>
  </r>
  <r>
    <x v="43"/>
  </r>
  <r>
    <x v="43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4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5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6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7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8"/>
  </r>
  <r>
    <x v="49"/>
  </r>
  <r>
    <x v="49"/>
  </r>
  <r>
    <x v="49"/>
  </r>
  <r>
    <x v="49"/>
  </r>
  <r>
    <x v="50"/>
  </r>
  <r>
    <x v="50"/>
  </r>
  <r>
    <x v="50"/>
  </r>
  <r>
    <x v="50"/>
  </r>
  <r>
    <x v="50"/>
  </r>
  <r>
    <x v="50"/>
  </r>
  <r>
    <x v="50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1"/>
  </r>
  <r>
    <x v="52"/>
  </r>
  <r>
    <x v="52"/>
  </r>
  <r>
    <x v="52"/>
  </r>
  <r>
    <x v="53"/>
  </r>
  <r>
    <x v="53"/>
  </r>
  <r>
    <x v="53"/>
  </r>
  <r>
    <x v="5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2000000}" name="PivotTable5" cacheId="2" dataOnRows="1" applyNumberFormats="0" applyBorderFormats="0" applyFontFormats="0" applyPatternFormats="0" applyAlignmentFormats="0" applyWidthHeightFormats="1" dataCaption="Data" updatedVersion="8" showMemberPropertyTips="0" useAutoFormatting="1" itemPrintTitles="1" createdVersion="1" indent="0" compact="0" compactData="0" gridDropZones="1">
  <location ref="L3:M59" firstHeaderRow="2" firstDataRow="2" firstDataCol="1"/>
  <pivotFields count="1">
    <pivotField axis="axisRow" dataField="1" compact="0" outline="0" showAll="0" includeNewItemsInFilter="1" defaultSubtotal="0">
      <items count="63">
        <item m="1" x="58"/>
        <item x="14"/>
        <item m="1" x="56"/>
        <item m="1" x="61"/>
        <item m="1" x="59"/>
        <item h="1" x="54"/>
        <item m="1" x="6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m="1" x="55"/>
        <item m="1" x="57"/>
        <item m="1" x="60"/>
        <item x="52"/>
        <item x="53"/>
        <item x="49"/>
        <item x="50"/>
        <item x="51"/>
      </items>
    </pivotField>
  </pivotFields>
  <rowFields count="1">
    <field x="0"/>
  </rowFields>
  <rowItems count="55">
    <i>
      <x v="1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8"/>
    </i>
    <i>
      <x v="59"/>
    </i>
    <i>
      <x v="60"/>
    </i>
    <i>
      <x v="61"/>
    </i>
    <i>
      <x v="62"/>
    </i>
    <i t="grand">
      <x/>
    </i>
  </rowItems>
  <colItems count="1">
    <i/>
  </colItems>
  <dataFields count="1">
    <dataField name="Count of type" fld="0" subtotal="count" baseField="0" baseItem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0000000}" name="PivotTable3" cacheId="0" dataOnRows="1" applyNumberFormats="0" applyBorderFormats="0" applyFontFormats="0" applyPatternFormats="0" applyAlignmentFormats="0" applyWidthHeightFormats="1" dataCaption="Data" updatedVersion="8" showMemberPropertyTips="0" useAutoFormatting="1" itemPrintTitles="1" createdVersion="1" indent="0" compact="0" compactData="0" gridDropZones="1">
  <location ref="U1:W359" firstHeaderRow="2" firstDataRow="2" firstDataCol="2"/>
  <pivotFields count="2">
    <pivotField axis="axisRow" compact="0" outline="0" showAll="0" includeNewItemsInFilter="1">
      <items count="64">
        <item m="1" x="58"/>
        <item x="14"/>
        <item m="1" x="56"/>
        <item m="1" x="61"/>
        <item m="1" x="59"/>
        <item x="54"/>
        <item m="1" x="6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m="1" x="55"/>
        <item m="1" x="57"/>
        <item m="1" x="60"/>
        <item x="52"/>
        <item x="53"/>
        <item x="49"/>
        <item x="50"/>
        <item x="51"/>
        <item t="default"/>
      </items>
    </pivotField>
    <pivotField axis="axisRow" dataField="1" compact="0" outline="0" showAll="0" includeNewItemsInFilter="1" defaultSubtotal="0">
      <items count="309">
        <item m="1" x="241"/>
        <item m="1" x="255"/>
        <item m="1" x="298"/>
        <item m="1" x="290"/>
        <item m="1" x="280"/>
        <item m="1" x="303"/>
        <item m="1" x="301"/>
        <item m="1" x="254"/>
        <item m="1" x="244"/>
        <item m="1" x="253"/>
        <item m="1" x="288"/>
        <item m="1" x="265"/>
        <item m="1" x="256"/>
        <item m="1" x="291"/>
        <item m="1" x="248"/>
        <item m="1" x="258"/>
        <item m="1" x="271"/>
        <item m="1" x="277"/>
        <item m="1" x="267"/>
        <item m="1" x="246"/>
        <item m="1" x="263"/>
        <item m="1" x="242"/>
        <item m="1" x="250"/>
        <item m="1" x="286"/>
        <item m="1" x="294"/>
        <item m="1" x="283"/>
        <item m="1" x="304"/>
        <item m="1" x="260"/>
        <item m="1" x="247"/>
        <item m="1" x="251"/>
        <item m="1" x="240"/>
        <item m="1" x="243"/>
        <item m="1" x="289"/>
        <item m="1" x="278"/>
        <item m="1" x="270"/>
        <item m="1" x="308"/>
        <item x="3"/>
        <item m="1" x="299"/>
        <item m="1" x="272"/>
        <item m="1" x="266"/>
        <item m="1" x="284"/>
        <item m="1" x="287"/>
        <item m="1" x="259"/>
        <item m="1" x="285"/>
        <item m="1" x="297"/>
        <item m="1" x="302"/>
        <item m="1" x="252"/>
        <item m="1" x="268"/>
        <item m="1" x="300"/>
        <item x="0"/>
        <item x="1"/>
        <item x="2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m="1" x="281"/>
        <item x="105"/>
        <item m="1" x="279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m="1" x="257"/>
        <item x="164"/>
        <item x="165"/>
        <item x="166"/>
        <item x="167"/>
        <item x="168"/>
        <item x="169"/>
        <item m="1" x="274"/>
        <item x="170"/>
        <item m="1" x="295"/>
        <item m="1" x="264"/>
        <item x="171"/>
        <item x="172"/>
        <item x="173"/>
        <item m="1" x="292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m="1" x="275"/>
        <item x="192"/>
        <item m="1" x="276"/>
        <item x="193"/>
        <item x="194"/>
        <item x="195"/>
        <item m="1" x="273"/>
        <item x="196"/>
        <item x="197"/>
        <item x="198"/>
        <item x="199"/>
        <item x="200"/>
        <item x="201"/>
        <item x="202"/>
        <item x="203"/>
        <item x="204"/>
        <item x="205"/>
        <item m="1" x="293"/>
        <item x="206"/>
        <item m="1" x="306"/>
        <item x="207"/>
        <item m="1" x="282"/>
        <item m="1" x="262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m="1" x="261"/>
        <item x="223"/>
        <item x="224"/>
        <item x="225"/>
        <item x="226"/>
        <item x="227"/>
        <item x="228"/>
        <item x="229"/>
        <item m="1" x="305"/>
        <item m="1" x="307"/>
        <item x="230"/>
        <item x="231"/>
        <item x="232"/>
        <item m="1" x="269"/>
        <item m="1" x="245"/>
        <item x="233"/>
        <item x="234"/>
        <item m="1" x="296"/>
        <item m="1" x="249"/>
        <item m="1" x="239"/>
        <item x="235"/>
        <item x="236"/>
        <item x="237"/>
        <item x="238"/>
      </items>
    </pivotField>
  </pivotFields>
  <rowFields count="2">
    <field x="0"/>
    <field x="1"/>
  </rowFields>
  <rowItems count="357">
    <i>
      <x v="1"/>
      <x v="36"/>
    </i>
    <i t="default">
      <x v="1"/>
    </i>
    <i>
      <x v="5"/>
      <x v="36"/>
    </i>
    <i t="default">
      <x v="5"/>
    </i>
    <i>
      <x v="7"/>
      <x v="36"/>
    </i>
    <i r="1">
      <x v="49"/>
    </i>
    <i r="1">
      <x v="50"/>
    </i>
    <i r="1">
      <x v="51"/>
    </i>
    <i t="default">
      <x v="7"/>
    </i>
    <i>
      <x v="8"/>
      <x v="36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t="default">
      <x v="8"/>
    </i>
    <i>
      <x v="9"/>
      <x v="36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 t="default">
      <x v="9"/>
    </i>
    <i>
      <x v="10"/>
      <x v="36"/>
    </i>
    <i r="1">
      <x v="77"/>
    </i>
    <i r="1">
      <x v="78"/>
    </i>
    <i r="1">
      <x v="79"/>
    </i>
    <i r="1">
      <x v="80"/>
    </i>
    <i r="1">
      <x v="81"/>
    </i>
    <i r="1">
      <x v="82"/>
    </i>
    <i r="1">
      <x v="83"/>
    </i>
    <i r="1">
      <x v="84"/>
    </i>
    <i r="1">
      <x v="85"/>
    </i>
    <i t="default">
      <x v="10"/>
    </i>
    <i>
      <x v="11"/>
      <x v="36"/>
    </i>
    <i r="1">
      <x v="86"/>
    </i>
    <i r="1">
      <x v="87"/>
    </i>
    <i r="1">
      <x v="88"/>
    </i>
    <i r="1">
      <x v="89"/>
    </i>
    <i t="default">
      <x v="11"/>
    </i>
    <i>
      <x v="12"/>
      <x v="36"/>
    </i>
    <i r="1"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98"/>
    </i>
    <i r="1">
      <x v="99"/>
    </i>
    <i r="1">
      <x v="100"/>
    </i>
    <i r="1">
      <x v="101"/>
    </i>
    <i r="1">
      <x v="102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t="default">
      <x v="12"/>
    </i>
    <i>
      <x v="13"/>
      <x v="36"/>
    </i>
    <i r="1">
      <x v="114"/>
    </i>
    <i r="1">
      <x v="115"/>
    </i>
    <i r="1">
      <x v="116"/>
    </i>
    <i t="default">
      <x v="13"/>
    </i>
    <i>
      <x v="14"/>
      <x v="117"/>
    </i>
    <i r="1">
      <x v="118"/>
    </i>
    <i r="1">
      <x v="119"/>
    </i>
    <i t="default">
      <x v="14"/>
    </i>
    <i>
      <x v="15"/>
      <x v="120"/>
    </i>
    <i r="1">
      <x v="121"/>
    </i>
    <i r="1">
      <x v="122"/>
    </i>
    <i r="1">
      <x v="123"/>
    </i>
    <i t="default">
      <x v="15"/>
    </i>
    <i>
      <x v="16"/>
      <x v="124"/>
    </i>
    <i r="1">
      <x v="125"/>
    </i>
    <i r="1">
      <x v="126"/>
    </i>
    <i r="1">
      <x v="127"/>
    </i>
    <i r="1">
      <x v="128"/>
    </i>
    <i r="1">
      <x v="129"/>
    </i>
    <i r="1">
      <x v="130"/>
    </i>
    <i r="1">
      <x v="131"/>
    </i>
    <i r="1">
      <x v="132"/>
    </i>
    <i r="1">
      <x v="133"/>
    </i>
    <i r="1">
      <x v="134"/>
    </i>
    <i r="1">
      <x v="135"/>
    </i>
    <i r="1">
      <x v="136"/>
    </i>
    <i r="1">
      <x v="137"/>
    </i>
    <i t="default">
      <x v="16"/>
    </i>
    <i>
      <x v="17"/>
      <x v="138"/>
    </i>
    <i r="1">
      <x v="139"/>
    </i>
    <i r="1">
      <x v="140"/>
    </i>
    <i r="1">
      <x v="141"/>
    </i>
    <i r="1">
      <x v="142"/>
    </i>
    <i r="1">
      <x v="143"/>
    </i>
    <i r="1">
      <x v="144"/>
    </i>
    <i r="1">
      <x v="145"/>
    </i>
    <i r="1">
      <x v="146"/>
    </i>
    <i r="1">
      <x v="147"/>
    </i>
    <i r="1">
      <x v="148"/>
    </i>
    <i r="1">
      <x v="149"/>
    </i>
    <i r="1">
      <x v="150"/>
    </i>
    <i r="1">
      <x v="151"/>
    </i>
    <i t="default">
      <x v="17"/>
    </i>
    <i>
      <x v="18"/>
      <x v="152"/>
    </i>
    <i r="1">
      <x v="154"/>
    </i>
    <i t="default">
      <x v="18"/>
    </i>
    <i>
      <x v="19"/>
      <x v="36"/>
    </i>
    <i r="1">
      <x v="156"/>
    </i>
    <i r="1">
      <x v="157"/>
    </i>
    <i r="1">
      <x v="158"/>
    </i>
    <i r="1">
      <x v="159"/>
    </i>
    <i r="1">
      <x v="160"/>
    </i>
    <i t="default">
      <x v="19"/>
    </i>
    <i>
      <x v="20"/>
      <x v="36"/>
    </i>
    <i t="default">
      <x v="20"/>
    </i>
    <i>
      <x v="21"/>
      <x v="161"/>
    </i>
    <i r="1">
      <x v="162"/>
    </i>
    <i r="1">
      <x v="163"/>
    </i>
    <i r="1">
      <x v="164"/>
    </i>
    <i r="1">
      <x v="165"/>
    </i>
    <i r="1">
      <x v="166"/>
    </i>
    <i r="1">
      <x v="167"/>
    </i>
    <i r="1">
      <x v="168"/>
    </i>
    <i r="1">
      <x v="169"/>
    </i>
    <i r="1">
      <x v="170"/>
    </i>
    <i r="1">
      <x v="171"/>
    </i>
    <i t="default">
      <x v="21"/>
    </i>
    <i>
      <x v="22"/>
      <x v="152"/>
    </i>
    <i r="1">
      <x v="154"/>
    </i>
    <i r="1">
      <x v="172"/>
    </i>
    <i t="default">
      <x v="22"/>
    </i>
    <i>
      <x v="23"/>
      <x v="173"/>
    </i>
    <i r="1">
      <x v="174"/>
    </i>
    <i r="1">
      <x v="175"/>
    </i>
    <i r="1">
      <x v="176"/>
    </i>
    <i r="1">
      <x v="177"/>
    </i>
    <i r="1">
      <x v="178"/>
    </i>
    <i r="1">
      <x v="179"/>
    </i>
    <i t="default">
      <x v="23"/>
    </i>
    <i>
      <x v="24"/>
      <x v="173"/>
    </i>
    <i r="1">
      <x v="180"/>
    </i>
    <i r="1">
      <x v="181"/>
    </i>
    <i r="1">
      <x v="182"/>
    </i>
    <i r="1">
      <x v="183"/>
    </i>
    <i r="1">
      <x v="184"/>
    </i>
    <i r="1">
      <x v="185"/>
    </i>
    <i t="default">
      <x v="24"/>
    </i>
    <i>
      <x v="25"/>
      <x v="152"/>
    </i>
    <i r="1">
      <x v="154"/>
    </i>
    <i r="1">
      <x v="172"/>
    </i>
    <i t="default">
      <x v="25"/>
    </i>
    <i>
      <x v="26"/>
      <x v="186"/>
    </i>
    <i r="1">
      <x v="187"/>
    </i>
    <i r="1">
      <x v="188"/>
    </i>
    <i r="1">
      <x v="189"/>
    </i>
    <i r="1">
      <x v="190"/>
    </i>
    <i r="1">
      <x v="191"/>
    </i>
    <i r="1">
      <x v="192"/>
    </i>
    <i t="default">
      <x v="26"/>
    </i>
    <i>
      <x v="27"/>
      <x v="152"/>
    </i>
    <i r="1">
      <x v="154"/>
    </i>
    <i r="1">
      <x v="172"/>
    </i>
    <i r="1">
      <x v="182"/>
    </i>
    <i t="default">
      <x v="27"/>
    </i>
    <i>
      <x v="28"/>
      <x v="193"/>
    </i>
    <i r="1">
      <x v="194"/>
    </i>
    <i r="1">
      <x v="195"/>
    </i>
    <i t="default">
      <x v="28"/>
    </i>
    <i>
      <x v="29"/>
      <x v="196"/>
    </i>
    <i r="1">
      <x v="197"/>
    </i>
    <i t="default">
      <x v="29"/>
    </i>
    <i>
      <x v="30"/>
      <x v="136"/>
    </i>
    <i r="1">
      <x v="193"/>
    </i>
    <i r="1">
      <x v="198"/>
    </i>
    <i r="1">
      <x v="199"/>
    </i>
    <i r="1">
      <x v="200"/>
    </i>
    <i t="default">
      <x v="30"/>
    </i>
    <i>
      <x v="31"/>
      <x v="201"/>
    </i>
    <i r="1">
      <x v="202"/>
    </i>
    <i r="1">
      <x v="203"/>
    </i>
    <i t="default">
      <x v="31"/>
    </i>
    <i>
      <x v="32"/>
      <x v="204"/>
    </i>
    <i r="1">
      <x v="205"/>
    </i>
    <i r="1">
      <x v="206"/>
    </i>
    <i t="default">
      <x v="32"/>
    </i>
    <i>
      <x v="33"/>
      <x v="136"/>
    </i>
    <i r="1">
      <x v="199"/>
    </i>
    <i r="1">
      <x v="207"/>
    </i>
    <i r="1">
      <x v="208"/>
    </i>
    <i r="1">
      <x v="209"/>
    </i>
    <i t="default">
      <x v="33"/>
    </i>
    <i>
      <x v="34"/>
      <x v="198"/>
    </i>
    <i r="1">
      <x v="199"/>
    </i>
    <i r="1">
      <x v="209"/>
    </i>
    <i r="1">
      <x v="210"/>
    </i>
    <i r="1">
      <x v="211"/>
    </i>
    <i r="1">
      <x v="212"/>
    </i>
    <i r="1">
      <x v="213"/>
    </i>
    <i t="default">
      <x v="34"/>
    </i>
    <i>
      <x v="35"/>
      <x v="36"/>
    </i>
    <i t="default">
      <x v="35"/>
    </i>
    <i>
      <x v="36"/>
      <x v="215"/>
    </i>
    <i r="1">
      <x v="216"/>
    </i>
    <i r="1">
      <x v="217"/>
    </i>
    <i r="1">
      <x v="218"/>
    </i>
    <i r="1">
      <x v="219"/>
    </i>
    <i t="default">
      <x v="36"/>
    </i>
    <i>
      <x v="37"/>
      <x v="220"/>
    </i>
    <i r="1">
      <x v="222"/>
    </i>
    <i t="default">
      <x v="37"/>
    </i>
    <i>
      <x v="38"/>
      <x v="36"/>
    </i>
    <i r="1">
      <x v="225"/>
    </i>
    <i r="1">
      <x v="226"/>
    </i>
    <i t="default">
      <x v="38"/>
    </i>
    <i>
      <x v="39"/>
      <x v="227"/>
    </i>
    <i r="1">
      <x v="229"/>
    </i>
    <i r="1">
      <x v="230"/>
    </i>
    <i r="1">
      <x v="231"/>
    </i>
    <i r="1">
      <x v="232"/>
    </i>
    <i r="1">
      <x v="233"/>
    </i>
    <i t="default">
      <x v="39"/>
    </i>
    <i>
      <x v="40"/>
      <x v="234"/>
    </i>
    <i r="1">
      <x v="235"/>
    </i>
    <i t="default">
      <x v="40"/>
    </i>
    <i>
      <x v="41"/>
      <x v="236"/>
    </i>
    <i r="1">
      <x v="237"/>
    </i>
    <i r="1">
      <x v="238"/>
    </i>
    <i r="1">
      <x v="239"/>
    </i>
    <i t="default">
      <x v="41"/>
    </i>
    <i>
      <x v="42"/>
      <x v="215"/>
    </i>
    <i r="1">
      <x v="217"/>
    </i>
    <i r="1">
      <x v="218"/>
    </i>
    <i r="1">
      <x v="240"/>
    </i>
    <i r="1">
      <x v="241"/>
    </i>
    <i r="1">
      <x v="242"/>
    </i>
    <i r="1">
      <x v="243"/>
    </i>
    <i r="1">
      <x v="244"/>
    </i>
    <i r="1">
      <x v="245"/>
    </i>
    <i r="1">
      <x v="246"/>
    </i>
    <i r="1">
      <x v="248"/>
    </i>
    <i r="1">
      <x v="250"/>
    </i>
    <i r="1">
      <x v="251"/>
    </i>
    <i r="1">
      <x v="252"/>
    </i>
    <i t="default">
      <x v="42"/>
    </i>
    <i>
      <x v="43"/>
      <x v="254"/>
    </i>
    <i r="1">
      <x v="255"/>
    </i>
    <i r="1">
      <x v="256"/>
    </i>
    <i t="default">
      <x v="43"/>
    </i>
    <i>
      <x v="44"/>
      <x v="218"/>
    </i>
    <i r="1">
      <x v="257"/>
    </i>
    <i r="1">
      <x v="258"/>
    </i>
    <i r="1">
      <x v="259"/>
    </i>
    <i r="1">
      <x v="260"/>
    </i>
    <i t="default">
      <x v="44"/>
    </i>
    <i>
      <x v="45"/>
      <x v="261"/>
    </i>
    <i r="1">
      <x v="262"/>
    </i>
    <i t="default">
      <x v="45"/>
    </i>
    <i>
      <x v="46"/>
      <x v="36"/>
    </i>
    <i t="default">
      <x v="46"/>
    </i>
    <i>
      <x v="47"/>
      <x v="263"/>
    </i>
    <i r="1">
      <x v="265"/>
    </i>
    <i r="1">
      <x v="267"/>
    </i>
    <i t="default">
      <x v="47"/>
    </i>
    <i>
      <x v="48"/>
      <x v="218"/>
    </i>
    <i r="1">
      <x v="270"/>
    </i>
    <i r="1">
      <x v="271"/>
    </i>
    <i r="1">
      <x v="272"/>
    </i>
    <i r="1">
      <x v="273"/>
    </i>
    <i r="1">
      <x v="274"/>
    </i>
    <i r="1">
      <x v="275"/>
    </i>
    <i r="1">
      <x v="276"/>
    </i>
    <i t="default">
      <x v="48"/>
    </i>
    <i>
      <x v="49"/>
      <x v="277"/>
    </i>
    <i r="1">
      <x v="278"/>
    </i>
    <i t="default">
      <x v="49"/>
    </i>
    <i>
      <x v="50"/>
      <x v="229"/>
    </i>
    <i r="1">
      <x v="279"/>
    </i>
    <i r="1">
      <x v="280"/>
    </i>
    <i t="default">
      <x v="50"/>
    </i>
    <i>
      <x v="51"/>
      <x v="36"/>
    </i>
    <i r="1">
      <x v="281"/>
    </i>
    <i r="1">
      <x v="282"/>
    </i>
    <i r="1">
      <x v="283"/>
    </i>
    <i r="1">
      <x v="284"/>
    </i>
    <i r="1">
      <x v="286"/>
    </i>
    <i r="1">
      <x v="287"/>
    </i>
    <i r="1">
      <x v="288"/>
    </i>
    <i t="default">
      <x v="51"/>
    </i>
    <i>
      <x v="52"/>
      <x v="36"/>
    </i>
    <i r="1">
      <x v="281"/>
    </i>
    <i r="1">
      <x v="286"/>
    </i>
    <i r="1">
      <x v="287"/>
    </i>
    <i r="1">
      <x v="289"/>
    </i>
    <i r="1">
      <x v="290"/>
    </i>
    <i r="1">
      <x v="291"/>
    </i>
    <i r="1">
      <x v="292"/>
    </i>
    <i t="default">
      <x v="52"/>
    </i>
    <i>
      <x v="53"/>
      <x v="218"/>
    </i>
    <i r="1">
      <x v="229"/>
    </i>
    <i r="1">
      <x v="281"/>
    </i>
    <i r="1">
      <x v="283"/>
    </i>
    <i r="1">
      <x v="284"/>
    </i>
    <i r="1">
      <x v="286"/>
    </i>
    <i r="1">
      <x v="287"/>
    </i>
    <i r="1">
      <x v="291"/>
    </i>
    <i t="default">
      <x v="53"/>
    </i>
    <i>
      <x v="54"/>
      <x v="281"/>
    </i>
    <i r="1">
      <x v="282"/>
    </i>
    <i r="1">
      <x v="283"/>
    </i>
    <i r="1">
      <x v="284"/>
    </i>
    <i r="1">
      <x v="286"/>
    </i>
    <i r="1">
      <x v="287"/>
    </i>
    <i t="default">
      <x v="54"/>
    </i>
    <i>
      <x v="58"/>
      <x v="152"/>
    </i>
    <i r="1">
      <x v="154"/>
    </i>
    <i r="1">
      <x v="182"/>
    </i>
    <i t="default">
      <x v="58"/>
    </i>
    <i>
      <x v="59"/>
      <x v="152"/>
    </i>
    <i r="1">
      <x v="154"/>
    </i>
    <i r="1">
      <x v="182"/>
    </i>
    <i t="default">
      <x v="59"/>
    </i>
    <i>
      <x v="60"/>
      <x v="36"/>
    </i>
    <i r="1">
      <x v="295"/>
    </i>
    <i r="1">
      <x v="296"/>
    </i>
    <i r="1">
      <x v="297"/>
    </i>
    <i t="default">
      <x v="60"/>
    </i>
    <i>
      <x v="61"/>
      <x v="300"/>
    </i>
    <i r="1">
      <x v="301"/>
    </i>
    <i t="default">
      <x v="61"/>
    </i>
    <i>
      <x v="62"/>
      <x v="305"/>
    </i>
    <i r="1">
      <x v="306"/>
    </i>
    <i r="1">
      <x v="307"/>
    </i>
    <i r="1">
      <x v="308"/>
    </i>
    <i t="default">
      <x v="62"/>
    </i>
    <i t="grand">
      <x/>
    </i>
  </rowItems>
  <colItems count="1">
    <i/>
  </colItems>
  <dataFields count="1">
    <dataField name="Count of category" fld="1" subtotal="count" baseField="0" baseItem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1000000}" name="PivotTable4" cacheId="1" dataOnRows="1" applyNumberFormats="0" applyBorderFormats="0" applyFontFormats="0" applyPatternFormats="0" applyAlignmentFormats="0" applyWidthHeightFormats="1" dataCaption="Data" updatedVersion="8" showMemberPropertyTips="0" useAutoFormatting="1" itemPrintTitles="1" createdVersion="1" indent="0" compact="0" compactData="0" gridDropZones="1">
  <location ref="AC1:AE897" firstHeaderRow="2" firstDataRow="2" firstDataCol="2"/>
  <pivotFields count="2">
    <pivotField axis="axisRow" dataField="1" compact="0" outline="0" showAll="0" includeNewItemsInFilter="1">
      <items count="310">
        <item m="1" x="241"/>
        <item m="1" x="255"/>
        <item m="1" x="298"/>
        <item m="1" x="290"/>
        <item m="1" x="280"/>
        <item m="1" x="303"/>
        <item m="1" x="301"/>
        <item m="1" x="254"/>
        <item m="1" x="244"/>
        <item m="1" x="253"/>
        <item m="1" x="288"/>
        <item m="1" x="265"/>
        <item m="1" x="256"/>
        <item m="1" x="291"/>
        <item m="1" x="248"/>
        <item m="1" x="263"/>
        <item m="1" x="258"/>
        <item m="1" x="271"/>
        <item m="1" x="277"/>
        <item m="1" x="267"/>
        <item m="1" x="246"/>
        <item m="1" x="242"/>
        <item m="1" x="250"/>
        <item m="1" x="286"/>
        <item m="1" x="294"/>
        <item m="1" x="283"/>
        <item m="1" x="304"/>
        <item m="1" x="260"/>
        <item m="1" x="247"/>
        <item m="1" x="251"/>
        <item m="1" x="240"/>
        <item m="1" x="243"/>
        <item m="1" x="289"/>
        <item m="1" x="278"/>
        <item m="1" x="270"/>
        <item m="1" x="308"/>
        <item x="3"/>
        <item m="1" x="299"/>
        <item m="1" x="272"/>
        <item m="1" x="266"/>
        <item m="1" x="284"/>
        <item m="1" x="287"/>
        <item m="1" x="259"/>
        <item m="1" x="285"/>
        <item m="1" x="297"/>
        <item m="1" x="302"/>
        <item m="1" x="252"/>
        <item m="1" x="268"/>
        <item m="1" x="300"/>
        <item x="0"/>
        <item x="1"/>
        <item x="2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m="1" x="281"/>
        <item x="105"/>
        <item m="1" x="279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m="1" x="257"/>
        <item x="164"/>
        <item x="165"/>
        <item x="166"/>
        <item x="167"/>
        <item x="168"/>
        <item x="169"/>
        <item m="1" x="274"/>
        <item x="170"/>
        <item m="1" x="295"/>
        <item m="1" x="264"/>
        <item x="171"/>
        <item x="172"/>
        <item x="173"/>
        <item m="1" x="292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m="1" x="275"/>
        <item x="192"/>
        <item m="1" x="276"/>
        <item x="193"/>
        <item x="194"/>
        <item x="195"/>
        <item m="1" x="273"/>
        <item x="196"/>
        <item x="197"/>
        <item x="198"/>
        <item x="199"/>
        <item x="200"/>
        <item x="201"/>
        <item x="202"/>
        <item x="203"/>
        <item x="204"/>
        <item x="205"/>
        <item m="1" x="293"/>
        <item x="206"/>
        <item m="1" x="306"/>
        <item x="207"/>
        <item m="1" x="282"/>
        <item m="1" x="262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m="1" x="261"/>
        <item x="223"/>
        <item x="224"/>
        <item x="225"/>
        <item x="226"/>
        <item x="227"/>
        <item x="228"/>
        <item x="229"/>
        <item m="1" x="305"/>
        <item m="1" x="307"/>
        <item x="230"/>
        <item x="231"/>
        <item x="232"/>
        <item m="1" x="269"/>
        <item m="1" x="245"/>
        <item x="233"/>
        <item x="234"/>
        <item m="1" x="296"/>
        <item m="1" x="249"/>
        <item m="1" x="239"/>
        <item x="235"/>
        <item x="236"/>
        <item x="237"/>
        <item x="238"/>
        <item t="default"/>
      </items>
    </pivotField>
    <pivotField axis="axisRow" compact="0" outline="0" showAll="0" includeNewItemsInFilter="1">
      <items count="429">
        <item m="1" x="240"/>
        <item m="1" x="205"/>
        <item m="1" x="204"/>
        <item m="1" x="264"/>
        <item m="1" x="272"/>
        <item m="1" x="377"/>
        <item m="1" x="376"/>
        <item m="1" x="217"/>
        <item m="1" x="365"/>
        <item m="1" x="312"/>
        <item m="1" x="403"/>
        <item m="1" x="389"/>
        <item x="132"/>
        <item m="1" x="261"/>
        <item m="1" x="344"/>
        <item m="1" x="355"/>
        <item m="1" x="202"/>
        <item m="1" x="276"/>
        <item m="1" x="257"/>
        <item m="1" x="387"/>
        <item m="1" x="381"/>
        <item x="192"/>
        <item m="1" x="418"/>
        <item m="1" x="227"/>
        <item x="96"/>
        <item x="97"/>
        <item m="1" x="347"/>
        <item m="1" x="288"/>
        <item m="1" x="306"/>
        <item m="1" x="331"/>
        <item m="1" x="405"/>
        <item m="1" x="256"/>
        <item x="169"/>
        <item m="1" x="379"/>
        <item m="1" x="422"/>
        <item m="1" x="407"/>
        <item x="138"/>
        <item m="1" x="384"/>
        <item m="1" x="408"/>
        <item x="154"/>
        <item m="1" x="412"/>
        <item m="1" x="208"/>
        <item m="1" x="401"/>
        <item m="1" x="357"/>
        <item m="1" x="213"/>
        <item m="1" x="326"/>
        <item m="1" x="359"/>
        <item m="1" x="353"/>
        <item m="1" x="194"/>
        <item m="1" x="400"/>
        <item m="1" x="336"/>
        <item m="1" x="325"/>
        <item m="1" x="343"/>
        <item x="99"/>
        <item m="1" x="351"/>
        <item m="1" x="235"/>
        <item x="193"/>
        <item m="1" x="262"/>
        <item m="1" x="372"/>
        <item x="101"/>
        <item x="100"/>
        <item m="1" x="311"/>
        <item m="1" x="308"/>
        <item m="1" x="207"/>
        <item m="1" x="211"/>
        <item m="1" x="414"/>
        <item m="1" x="318"/>
        <item m="1" x="220"/>
        <item m="1" x="322"/>
        <item m="1" x="324"/>
        <item m="1" x="236"/>
        <item m="1" x="349"/>
        <item m="1" x="394"/>
        <item m="1" x="305"/>
        <item m="1" x="224"/>
        <item m="1" x="263"/>
        <item x="134"/>
        <item m="1" x="358"/>
        <item m="1" x="216"/>
        <item m="1" x="249"/>
        <item m="1" x="255"/>
        <item m="1" x="329"/>
        <item m="1" x="196"/>
        <item m="1" x="266"/>
        <item m="1" x="415"/>
        <item m="1" x="271"/>
        <item m="1" x="277"/>
        <item m="1" x="198"/>
        <item m="1" x="215"/>
        <item m="1" x="200"/>
        <item m="1" x="362"/>
        <item m="1" x="223"/>
        <item m="1" x="356"/>
        <item m="1" x="225"/>
        <item m="1" x="228"/>
        <item m="1" x="222"/>
        <item m="1" x="333"/>
        <item m="1" x="399"/>
        <item m="1" x="281"/>
        <item m="1" x="230"/>
        <item m="1" x="337"/>
        <item m="1" x="345"/>
        <item m="1" x="301"/>
        <item m="1" x="423"/>
        <item m="1" x="338"/>
        <item m="1" x="310"/>
        <item m="1" x="210"/>
        <item m="1" x="334"/>
        <item x="172"/>
        <item m="1" x="386"/>
        <item m="1" x="237"/>
        <item m="1" x="248"/>
        <item m="1" x="289"/>
        <item m="1" x="274"/>
        <item m="1" x="246"/>
        <item m="1" x="383"/>
        <item x="157"/>
        <item m="1" x="253"/>
        <item m="1" x="218"/>
        <item m="1" x="285"/>
        <item m="1" x="247"/>
        <item m="1" x="421"/>
        <item m="1" x="385"/>
        <item m="1" x="342"/>
        <item m="1" x="203"/>
        <item x="179"/>
        <item m="1" x="212"/>
        <item m="1" x="413"/>
        <item m="1" x="323"/>
        <item m="1" x="420"/>
        <item m="1" x="233"/>
        <item m="1" x="419"/>
        <item m="1" x="327"/>
        <item m="1" x="360"/>
        <item m="1" x="267"/>
        <item m="1" x="426"/>
        <item x="139"/>
        <item m="1" x="242"/>
        <item m="1" x="328"/>
        <item x="184"/>
        <item m="1" x="375"/>
        <item m="1" x="287"/>
        <item m="1" x="229"/>
        <item m="1" x="350"/>
        <item m="1" x="315"/>
        <item m="1" x="286"/>
        <item m="1" x="254"/>
        <item m="1" x="234"/>
        <item m="1" x="352"/>
        <item m="1" x="280"/>
        <item x="95"/>
        <item m="1" x="330"/>
        <item m="1" x="348"/>
        <item m="1" x="425"/>
        <item m="1" x="282"/>
        <item m="1" x="294"/>
        <item m="1" x="298"/>
        <item m="1" x="393"/>
        <item m="1" x="313"/>
        <item m="1" x="279"/>
        <item m="1" x="195"/>
        <item m="1" x="199"/>
        <item m="1" x="265"/>
        <item x="0"/>
        <item m="1" x="219"/>
        <item m="1" x="406"/>
        <item m="1" x="409"/>
        <item m="1" x="299"/>
        <item m="1" x="364"/>
        <item m="1" x="398"/>
        <item m="1" x="340"/>
        <item m="1" x="292"/>
        <item m="1" x="369"/>
        <item m="1" x="206"/>
        <item m="1" x="317"/>
        <item m="1" x="341"/>
        <item m="1" x="275"/>
        <item m="1" x="303"/>
        <item m="1" x="307"/>
        <item m="1" x="397"/>
        <item m="1" x="404"/>
        <item m="1" x="373"/>
        <item m="1" x="346"/>
        <item m="1" x="239"/>
        <item m="1" x="366"/>
        <item m="1" x="321"/>
        <item m="1" x="297"/>
        <item m="1" x="314"/>
        <item m="1" x="411"/>
        <item m="1" x="390"/>
        <item m="1" x="252"/>
        <item m="1" x="402"/>
        <item m="1" x="367"/>
        <item m="1" x="335"/>
        <item m="1" x="304"/>
        <item m="1" x="395"/>
        <item m="1" x="221"/>
        <item m="1" x="391"/>
        <item m="1" x="396"/>
        <item m="1" x="296"/>
        <item m="1" x="392"/>
        <item m="1" x="380"/>
        <item m="1" x="226"/>
        <item m="1" x="291"/>
        <item m="1" x="300"/>
        <item m="1" x="270"/>
        <item m="1" x="251"/>
        <item m="1" x="361"/>
        <item m="1" x="378"/>
        <item m="1" x="209"/>
        <item m="1" x="417"/>
        <item m="1" x="232"/>
        <item m="1" x="319"/>
        <item m="1" x="416"/>
        <item m="1" x="309"/>
        <item m="1" x="243"/>
        <item m="1" x="201"/>
        <item m="1" x="363"/>
        <item m="1" x="268"/>
        <item x="56"/>
        <item x="57"/>
        <item x="43"/>
        <item x="44"/>
        <item m="1" x="231"/>
        <item m="1" x="354"/>
        <item m="1" x="316"/>
        <item m="1" x="273"/>
        <item m="1" x="245"/>
        <item m="1" x="320"/>
        <item x="80"/>
        <item x="81"/>
        <item x="42"/>
        <item x="41"/>
        <item m="1" x="250"/>
        <item m="1" x="374"/>
        <item m="1" x="370"/>
        <item x="39"/>
        <item x="40"/>
        <item x="74"/>
        <item x="73"/>
        <item x="75"/>
        <item x="59"/>
        <item x="60"/>
        <item x="58"/>
        <item x="52"/>
        <item x="53"/>
        <item x="54"/>
        <item x="55"/>
        <item m="1" x="302"/>
        <item m="1" x="295"/>
        <item x="71"/>
        <item x="69"/>
        <item x="72"/>
        <item x="37"/>
        <item x="38"/>
        <item x="64"/>
        <item x="65"/>
        <item x="83"/>
        <item x="82"/>
        <item m="1" x="410"/>
        <item x="68"/>
        <item x="67"/>
        <item m="1" x="427"/>
        <item m="1" x="290"/>
        <item m="1" x="382"/>
        <item m="1" x="332"/>
        <item m="1" x="241"/>
        <item m="1" x="339"/>
        <item m="1" x="214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45"/>
        <item x="46"/>
        <item x="47"/>
        <item x="48"/>
        <item x="49"/>
        <item x="50"/>
        <item x="51"/>
        <item x="61"/>
        <item x="62"/>
        <item x="63"/>
        <item x="66"/>
        <item x="70"/>
        <item x="76"/>
        <item x="77"/>
        <item x="78"/>
        <item x="79"/>
        <item x="84"/>
        <item x="85"/>
        <item x="86"/>
        <item x="87"/>
        <item x="88"/>
        <item x="89"/>
        <item x="90"/>
        <item x="91"/>
        <item x="92"/>
        <item x="93"/>
        <item x="94"/>
        <item x="98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m="1" x="283"/>
        <item x="125"/>
        <item x="126"/>
        <item x="127"/>
        <item x="128"/>
        <item x="129"/>
        <item x="130"/>
        <item m="1" x="259"/>
        <item m="1" x="293"/>
        <item m="1" x="368"/>
        <item m="1" x="269"/>
        <item m="1" x="388"/>
        <item x="131"/>
        <item m="1" x="424"/>
        <item x="133"/>
        <item x="135"/>
        <item x="136"/>
        <item x="137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5"/>
        <item x="156"/>
        <item m="1" x="258"/>
        <item m="1" x="284"/>
        <item m="1" x="244"/>
        <item m="1" x="260"/>
        <item m="1" x="278"/>
        <item m="1" x="238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70"/>
        <item x="171"/>
        <item x="173"/>
        <item x="174"/>
        <item x="175"/>
        <item x="176"/>
        <item x="177"/>
        <item x="178"/>
        <item x="180"/>
        <item x="181"/>
        <item x="182"/>
        <item x="183"/>
        <item x="185"/>
        <item x="186"/>
        <item x="187"/>
        <item x="188"/>
        <item m="1" x="371"/>
        <item m="1" x="197"/>
        <item x="189"/>
        <item x="190"/>
        <item x="191"/>
        <item t="default"/>
      </items>
    </pivotField>
  </pivotFields>
  <rowFields count="2">
    <field x="0"/>
    <field x="1"/>
  </rowFields>
  <rowItems count="895">
    <i>
      <x v="36"/>
      <x v="163"/>
    </i>
    <i t="default">
      <x v="36"/>
    </i>
    <i>
      <x v="49"/>
      <x v="163"/>
    </i>
    <i t="default">
      <x v="49"/>
    </i>
    <i>
      <x v="50"/>
      <x v="163"/>
    </i>
    <i t="default">
      <x v="50"/>
    </i>
    <i>
      <x v="51"/>
      <x v="163"/>
    </i>
    <i r="1">
      <x v="269"/>
    </i>
    <i r="1">
      <x v="270"/>
    </i>
    <i r="1">
      <x v="271"/>
    </i>
    <i r="1">
      <x v="272"/>
    </i>
    <i r="1">
      <x v="273"/>
    </i>
    <i r="1">
      <x v="274"/>
    </i>
    <i r="1">
      <x v="275"/>
    </i>
    <i r="1">
      <x v="276"/>
    </i>
    <i r="1">
      <x v="277"/>
    </i>
    <i r="1">
      <x v="278"/>
    </i>
    <i t="default">
      <x v="51"/>
    </i>
    <i>
      <x v="52"/>
      <x v="163"/>
    </i>
    <i t="default">
      <x v="52"/>
    </i>
    <i>
      <x v="53"/>
      <x v="163"/>
    </i>
    <i t="default">
      <x v="53"/>
    </i>
    <i>
      <x v="54"/>
      <x v="163"/>
    </i>
    <i t="default">
      <x v="54"/>
    </i>
    <i>
      <x v="55"/>
      <x v="163"/>
    </i>
    <i t="default">
      <x v="55"/>
    </i>
    <i>
      <x v="56"/>
      <x v="163"/>
    </i>
    <i r="1">
      <x v="279"/>
    </i>
    <i r="1">
      <x v="280"/>
    </i>
    <i r="1">
      <x v="281"/>
    </i>
    <i t="default">
      <x v="56"/>
    </i>
    <i>
      <x v="57"/>
      <x v="163"/>
    </i>
    <i t="default">
      <x v="57"/>
    </i>
    <i>
      <x v="58"/>
      <x v="163"/>
    </i>
    <i t="default">
      <x v="58"/>
    </i>
    <i>
      <x v="59"/>
      <x v="163"/>
    </i>
    <i t="default">
      <x v="59"/>
    </i>
    <i>
      <x v="60"/>
      <x v="163"/>
    </i>
    <i t="default">
      <x v="60"/>
    </i>
    <i>
      <x v="61"/>
      <x v="163"/>
    </i>
    <i t="default">
      <x v="61"/>
    </i>
    <i>
      <x v="62"/>
      <x v="163"/>
    </i>
    <i r="1">
      <x v="282"/>
    </i>
    <i r="1">
      <x v="283"/>
    </i>
    <i t="default">
      <x v="62"/>
    </i>
    <i>
      <x v="63"/>
      <x v="163"/>
    </i>
    <i r="1">
      <x v="284"/>
    </i>
    <i r="1">
      <x v="285"/>
    </i>
    <i r="1">
      <x v="286"/>
    </i>
    <i t="default">
      <x v="63"/>
    </i>
    <i>
      <x v="64"/>
      <x v="163"/>
    </i>
    <i t="default">
      <x v="64"/>
    </i>
    <i>
      <x v="65"/>
      <x v="163"/>
    </i>
    <i t="default">
      <x v="65"/>
    </i>
    <i>
      <x v="66"/>
      <x v="163"/>
    </i>
    <i t="default">
      <x v="66"/>
    </i>
    <i>
      <x v="67"/>
      <x v="163"/>
    </i>
    <i t="default">
      <x v="67"/>
    </i>
    <i>
      <x v="68"/>
      <x v="163"/>
    </i>
    <i t="default">
      <x v="68"/>
    </i>
    <i>
      <x v="69"/>
      <x v="163"/>
    </i>
    <i t="default">
      <x v="69"/>
    </i>
    <i>
      <x v="70"/>
      <x v="163"/>
    </i>
    <i t="default">
      <x v="70"/>
    </i>
    <i>
      <x v="71"/>
      <x v="163"/>
    </i>
    <i t="default">
      <x v="71"/>
    </i>
    <i>
      <x v="72"/>
      <x v="163"/>
    </i>
    <i t="default">
      <x v="72"/>
    </i>
    <i>
      <x v="73"/>
      <x v="163"/>
    </i>
    <i t="default">
      <x v="73"/>
    </i>
    <i>
      <x v="74"/>
      <x v="163"/>
    </i>
    <i t="default">
      <x v="74"/>
    </i>
    <i>
      <x v="75"/>
      <x v="163"/>
    </i>
    <i r="1">
      <x v="287"/>
    </i>
    <i r="1">
      <x v="288"/>
    </i>
    <i r="1">
      <x v="289"/>
    </i>
    <i t="default">
      <x v="75"/>
    </i>
    <i>
      <x v="76"/>
      <x v="163"/>
    </i>
    <i t="default">
      <x v="76"/>
    </i>
    <i>
      <x v="77"/>
      <x v="163"/>
    </i>
    <i t="default">
      <x v="77"/>
    </i>
    <i>
      <x v="78"/>
      <x v="163"/>
    </i>
    <i t="default">
      <x v="78"/>
    </i>
    <i>
      <x v="79"/>
      <x v="163"/>
    </i>
    <i t="default">
      <x v="79"/>
    </i>
    <i>
      <x v="80"/>
      <x v="163"/>
    </i>
    <i r="1">
      <x v="290"/>
    </i>
    <i r="1">
      <x v="291"/>
    </i>
    <i r="1">
      <x v="292"/>
    </i>
    <i r="1">
      <x v="293"/>
    </i>
    <i t="default">
      <x v="80"/>
    </i>
    <i>
      <x v="81"/>
      <x v="163"/>
    </i>
    <i t="default">
      <x v="81"/>
    </i>
    <i>
      <x v="82"/>
      <x v="163"/>
    </i>
    <i t="default">
      <x v="82"/>
    </i>
    <i>
      <x v="83"/>
      <x v="163"/>
    </i>
    <i t="default">
      <x v="83"/>
    </i>
    <i>
      <x v="84"/>
      <x v="163"/>
    </i>
    <i t="default">
      <x v="84"/>
    </i>
    <i>
      <x v="85"/>
      <x v="163"/>
    </i>
    <i t="default">
      <x v="85"/>
    </i>
    <i>
      <x v="86"/>
      <x v="163"/>
    </i>
    <i r="1">
      <x v="294"/>
    </i>
    <i r="1">
      <x v="295"/>
    </i>
    <i r="1">
      <x v="296"/>
    </i>
    <i r="1">
      <x v="297"/>
    </i>
    <i t="default">
      <x v="86"/>
    </i>
    <i>
      <x v="87"/>
      <x v="163"/>
    </i>
    <i r="1">
      <x v="298"/>
    </i>
    <i r="1">
      <x v="299"/>
    </i>
    <i r="1">
      <x v="300"/>
    </i>
    <i r="1">
      <x v="301"/>
    </i>
    <i r="1">
      <x v="302"/>
    </i>
    <i r="1">
      <x v="303"/>
    </i>
    <i r="1">
      <x v="304"/>
    </i>
    <i t="default">
      <x v="87"/>
    </i>
    <i>
      <x v="88"/>
      <x v="163"/>
    </i>
    <i t="default">
      <x v="88"/>
    </i>
    <i>
      <x v="89"/>
      <x v="163"/>
    </i>
    <i t="default">
      <x v="89"/>
    </i>
    <i>
      <x v="90"/>
      <x v="163"/>
    </i>
    <i t="default">
      <x v="90"/>
    </i>
    <i>
      <x v="91"/>
      <x v="253"/>
    </i>
    <i r="1">
      <x v="254"/>
    </i>
    <i t="default">
      <x v="91"/>
    </i>
    <i>
      <x v="92"/>
      <x v="236"/>
    </i>
    <i r="1">
      <x v="237"/>
    </i>
    <i t="default">
      <x v="92"/>
    </i>
    <i>
      <x v="93"/>
      <x v="231"/>
    </i>
    <i r="1">
      <x v="232"/>
    </i>
    <i t="default">
      <x v="93"/>
    </i>
    <i>
      <x v="94"/>
      <x v="221"/>
    </i>
    <i r="1">
      <x v="222"/>
    </i>
    <i t="default">
      <x v="94"/>
    </i>
    <i>
      <x v="95"/>
      <x v="163"/>
    </i>
    <i r="1">
      <x v="305"/>
    </i>
    <i r="1">
      <x v="306"/>
    </i>
    <i t="default">
      <x v="95"/>
    </i>
    <i>
      <x v="96"/>
      <x v="163"/>
    </i>
    <i t="default">
      <x v="96"/>
    </i>
    <i>
      <x v="97"/>
      <x v="163"/>
    </i>
    <i r="1">
      <x v="307"/>
    </i>
    <i r="1">
      <x v="308"/>
    </i>
    <i r="1">
      <x v="309"/>
    </i>
    <i r="1">
      <x v="310"/>
    </i>
    <i t="default">
      <x v="97"/>
    </i>
    <i>
      <x v="98"/>
      <x v="244"/>
    </i>
    <i r="1">
      <x v="245"/>
    </i>
    <i r="1">
      <x v="246"/>
    </i>
    <i r="1">
      <x v="247"/>
    </i>
    <i r="1">
      <x v="311"/>
    </i>
    <i t="default">
      <x v="98"/>
    </i>
    <i>
      <x v="99"/>
      <x v="219"/>
    </i>
    <i r="1">
      <x v="220"/>
    </i>
    <i t="default">
      <x v="99"/>
    </i>
    <i>
      <x v="100"/>
      <x v="163"/>
    </i>
    <i t="default">
      <x v="100"/>
    </i>
    <i>
      <x v="101"/>
      <x v="163"/>
    </i>
    <i t="default">
      <x v="101"/>
    </i>
    <i>
      <x v="102"/>
      <x v="163"/>
    </i>
    <i t="default">
      <x v="102"/>
    </i>
    <i>
      <x v="103"/>
      <x v="241"/>
    </i>
    <i r="1">
      <x v="242"/>
    </i>
    <i r="1">
      <x v="243"/>
    </i>
    <i t="default">
      <x v="103"/>
    </i>
    <i>
      <x v="104"/>
      <x v="163"/>
    </i>
    <i t="default">
      <x v="104"/>
    </i>
    <i>
      <x v="105"/>
      <x v="163"/>
    </i>
    <i r="1">
      <x v="312"/>
    </i>
    <i r="1">
      <x v="313"/>
    </i>
    <i r="1">
      <x v="314"/>
    </i>
    <i t="default">
      <x v="105"/>
    </i>
    <i>
      <x v="106"/>
      <x v="255"/>
    </i>
    <i r="1">
      <x v="256"/>
    </i>
    <i t="default">
      <x v="106"/>
    </i>
    <i>
      <x v="107"/>
      <x v="163"/>
    </i>
    <i t="default">
      <x v="107"/>
    </i>
    <i>
      <x v="108"/>
      <x v="260"/>
    </i>
    <i r="1">
      <x v="261"/>
    </i>
    <i r="1">
      <x v="315"/>
    </i>
    <i t="default">
      <x v="108"/>
    </i>
    <i>
      <x v="109"/>
      <x v="250"/>
    </i>
    <i r="1">
      <x v="251"/>
    </i>
    <i r="1">
      <x v="252"/>
    </i>
    <i r="1">
      <x v="316"/>
    </i>
    <i t="default">
      <x v="109"/>
    </i>
    <i>
      <x v="110"/>
      <x v="238"/>
    </i>
    <i r="1">
      <x v="239"/>
    </i>
    <i r="1">
      <x v="240"/>
    </i>
    <i t="default">
      <x v="110"/>
    </i>
    <i>
      <x v="111"/>
      <x v="163"/>
    </i>
    <i r="1">
      <x v="317"/>
    </i>
    <i r="1">
      <x v="318"/>
    </i>
    <i r="1">
      <x v="319"/>
    </i>
    <i r="1">
      <x v="320"/>
    </i>
    <i t="default">
      <x v="111"/>
    </i>
    <i>
      <x v="112"/>
      <x v="229"/>
    </i>
    <i r="1">
      <x v="230"/>
    </i>
    <i t="default">
      <x v="112"/>
    </i>
    <i>
      <x v="113"/>
      <x v="257"/>
    </i>
    <i r="1">
      <x v="258"/>
    </i>
    <i t="default">
      <x v="113"/>
    </i>
    <i>
      <x v="114"/>
      <x v="163"/>
    </i>
    <i t="default">
      <x v="114"/>
    </i>
    <i>
      <x v="115"/>
      <x v="163"/>
    </i>
    <i r="1">
      <x v="321"/>
    </i>
    <i r="1">
      <x v="322"/>
    </i>
    <i r="1">
      <x v="323"/>
    </i>
    <i t="default">
      <x v="115"/>
    </i>
    <i>
      <x v="116"/>
      <x v="163"/>
    </i>
    <i t="default">
      <x v="116"/>
    </i>
    <i>
      <x v="117"/>
      <x v="163"/>
    </i>
    <i t="default">
      <x v="117"/>
    </i>
    <i>
      <x v="118"/>
      <x v="163"/>
    </i>
    <i t="default">
      <x v="118"/>
    </i>
    <i>
      <x v="119"/>
      <x v="163"/>
    </i>
    <i t="default">
      <x v="119"/>
    </i>
    <i>
      <x v="120"/>
      <x v="163"/>
    </i>
    <i t="default">
      <x v="120"/>
    </i>
    <i>
      <x v="121"/>
      <x v="163"/>
    </i>
    <i t="default">
      <x v="121"/>
    </i>
    <i>
      <x v="122"/>
      <x v="163"/>
    </i>
    <i t="default">
      <x v="122"/>
    </i>
    <i>
      <x v="123"/>
      <x v="163"/>
    </i>
    <i t="default">
      <x v="123"/>
    </i>
    <i>
      <x v="124"/>
      <x v="163"/>
    </i>
    <i t="default">
      <x v="124"/>
    </i>
    <i>
      <x v="125"/>
      <x v="163"/>
    </i>
    <i t="default">
      <x v="125"/>
    </i>
    <i>
      <x v="126"/>
      <x v="163"/>
    </i>
    <i t="default">
      <x v="126"/>
    </i>
    <i>
      <x v="127"/>
      <x v="163"/>
    </i>
    <i t="default">
      <x v="127"/>
    </i>
    <i>
      <x v="128"/>
      <x v="163"/>
    </i>
    <i t="default">
      <x v="128"/>
    </i>
    <i>
      <x v="129"/>
      <x v="163"/>
    </i>
    <i t="default">
      <x v="129"/>
    </i>
    <i>
      <x v="130"/>
      <x v="163"/>
    </i>
    <i t="default">
      <x v="130"/>
    </i>
    <i>
      <x v="131"/>
      <x v="163"/>
    </i>
    <i t="default">
      <x v="131"/>
    </i>
    <i>
      <x v="132"/>
      <x v="163"/>
    </i>
    <i t="default">
      <x v="132"/>
    </i>
    <i>
      <x v="133"/>
      <x v="163"/>
    </i>
    <i t="default">
      <x v="133"/>
    </i>
    <i>
      <x v="134"/>
      <x v="163"/>
    </i>
    <i t="default">
      <x v="134"/>
    </i>
    <i>
      <x v="135"/>
      <x v="163"/>
    </i>
    <i t="default">
      <x v="135"/>
    </i>
    <i>
      <x v="136"/>
      <x v="163"/>
    </i>
    <i r="1">
      <x v="333"/>
    </i>
    <i r="1">
      <x v="334"/>
    </i>
    <i r="1">
      <x v="335"/>
    </i>
    <i r="1">
      <x v="348"/>
    </i>
    <i r="1">
      <x v="349"/>
    </i>
    <i t="default">
      <x v="136"/>
    </i>
    <i>
      <x v="137"/>
      <x v="163"/>
    </i>
    <i t="default">
      <x v="137"/>
    </i>
    <i>
      <x v="138"/>
      <x v="163"/>
    </i>
    <i t="default">
      <x v="138"/>
    </i>
    <i>
      <x v="139"/>
      <x v="163"/>
    </i>
    <i t="default">
      <x v="139"/>
    </i>
    <i>
      <x v="140"/>
      <x v="163"/>
    </i>
    <i t="default">
      <x v="140"/>
    </i>
    <i>
      <x v="141"/>
      <x v="163"/>
    </i>
    <i t="default">
      <x v="141"/>
    </i>
    <i>
      <x v="142"/>
      <x v="163"/>
    </i>
    <i t="default">
      <x v="142"/>
    </i>
    <i>
      <x v="143"/>
      <x v="163"/>
    </i>
    <i t="default">
      <x v="143"/>
    </i>
    <i>
      <x v="144"/>
      <x v="163"/>
    </i>
    <i t="default">
      <x v="144"/>
    </i>
    <i>
      <x v="145"/>
      <x v="163"/>
    </i>
    <i t="default">
      <x v="145"/>
    </i>
    <i>
      <x v="146"/>
      <x v="163"/>
    </i>
    <i t="default">
      <x v="146"/>
    </i>
    <i>
      <x v="147"/>
      <x v="163"/>
    </i>
    <i t="default">
      <x v="147"/>
    </i>
    <i>
      <x v="148"/>
      <x v="163"/>
    </i>
    <i t="default">
      <x v="148"/>
    </i>
    <i>
      <x v="149"/>
      <x v="163"/>
    </i>
    <i t="default">
      <x v="149"/>
    </i>
    <i>
      <x v="150"/>
      <x v="163"/>
    </i>
    <i t="default">
      <x v="150"/>
    </i>
    <i>
      <x v="151"/>
      <x v="163"/>
    </i>
    <i t="default">
      <x v="151"/>
    </i>
    <i>
      <x v="152"/>
      <x v="163"/>
    </i>
    <i r="1">
      <x v="324"/>
    </i>
    <i r="1">
      <x v="325"/>
    </i>
    <i t="default">
      <x v="152"/>
    </i>
    <i>
      <x v="154"/>
      <x v="163"/>
    </i>
    <i r="1">
      <x v="324"/>
    </i>
    <i r="1">
      <x v="325"/>
    </i>
    <i t="default">
      <x v="154"/>
    </i>
    <i>
      <x v="156"/>
      <x v="163"/>
    </i>
    <i t="default">
      <x v="156"/>
    </i>
    <i>
      <x v="157"/>
      <x v="163"/>
    </i>
    <i t="default">
      <x v="157"/>
    </i>
    <i>
      <x v="158"/>
      <x v="163"/>
    </i>
    <i t="default">
      <x v="158"/>
    </i>
    <i>
      <x v="159"/>
      <x v="163"/>
    </i>
    <i t="default">
      <x v="159"/>
    </i>
    <i>
      <x v="160"/>
      <x v="163"/>
    </i>
    <i t="default">
      <x v="160"/>
    </i>
    <i>
      <x v="161"/>
      <x v="163"/>
    </i>
    <i t="default">
      <x v="161"/>
    </i>
    <i>
      <x v="162"/>
      <x v="163"/>
    </i>
    <i t="default">
      <x v="162"/>
    </i>
    <i>
      <x v="163"/>
      <x v="163"/>
    </i>
    <i t="default">
      <x v="163"/>
    </i>
    <i>
      <x v="164"/>
      <x v="163"/>
    </i>
    <i t="default">
      <x v="164"/>
    </i>
    <i>
      <x v="165"/>
      <x v="163"/>
    </i>
    <i t="default">
      <x v="165"/>
    </i>
    <i>
      <x v="166"/>
      <x v="163"/>
    </i>
    <i t="default">
      <x v="166"/>
    </i>
    <i>
      <x v="167"/>
      <x v="163"/>
    </i>
    <i t="default">
      <x v="167"/>
    </i>
    <i>
      <x v="168"/>
      <x v="163"/>
    </i>
    <i t="default">
      <x v="168"/>
    </i>
    <i>
      <x v="169"/>
      <x v="163"/>
    </i>
    <i t="default">
      <x v="169"/>
    </i>
    <i>
      <x v="170"/>
      <x v="163"/>
    </i>
    <i t="default">
      <x v="170"/>
    </i>
    <i>
      <x v="171"/>
      <x v="163"/>
    </i>
    <i t="default">
      <x v="171"/>
    </i>
    <i>
      <x v="172"/>
      <x v="163"/>
    </i>
    <i t="default">
      <x v="172"/>
    </i>
    <i>
      <x v="173"/>
      <x v="150"/>
    </i>
    <i r="1">
      <x v="163"/>
    </i>
    <i r="1">
      <x v="326"/>
    </i>
    <i r="1">
      <x v="327"/>
    </i>
    <i r="1">
      <x v="328"/>
    </i>
    <i r="1">
      <x v="329"/>
    </i>
    <i r="1">
      <x v="330"/>
    </i>
    <i r="1">
      <x v="331"/>
    </i>
    <i t="default">
      <x v="173"/>
    </i>
    <i>
      <x v="174"/>
      <x v="163"/>
    </i>
    <i r="1">
      <x v="326"/>
    </i>
    <i r="1">
      <x v="327"/>
    </i>
    <i r="1">
      <x v="328"/>
    </i>
    <i t="default">
      <x v="174"/>
    </i>
    <i>
      <x v="175"/>
      <x v="163"/>
    </i>
    <i r="1">
      <x v="328"/>
    </i>
    <i t="default">
      <x v="175"/>
    </i>
    <i>
      <x v="176"/>
      <x v="163"/>
    </i>
    <i r="1">
      <x v="326"/>
    </i>
    <i r="1">
      <x v="327"/>
    </i>
    <i r="1">
      <x v="328"/>
    </i>
    <i t="default">
      <x v="176"/>
    </i>
    <i>
      <x v="177"/>
      <x v="163"/>
    </i>
    <i r="1">
      <x v="328"/>
    </i>
    <i t="default">
      <x v="177"/>
    </i>
    <i>
      <x v="178"/>
      <x v="163"/>
    </i>
    <i r="1">
      <x v="328"/>
    </i>
    <i t="default">
      <x v="178"/>
    </i>
    <i>
      <x v="179"/>
      <x v="163"/>
    </i>
    <i r="1">
      <x v="328"/>
    </i>
    <i t="default">
      <x v="179"/>
    </i>
    <i>
      <x v="180"/>
      <x v="150"/>
    </i>
    <i r="1">
      <x v="329"/>
    </i>
    <i r="1">
      <x v="330"/>
    </i>
    <i r="1">
      <x v="331"/>
    </i>
    <i t="default">
      <x v="180"/>
    </i>
    <i>
      <x v="181"/>
      <x v="150"/>
    </i>
    <i r="1">
      <x v="329"/>
    </i>
    <i r="1">
      <x v="330"/>
    </i>
    <i r="1">
      <x v="331"/>
    </i>
    <i t="default">
      <x v="181"/>
    </i>
    <i>
      <x v="182"/>
      <x v="150"/>
    </i>
    <i r="1">
      <x v="163"/>
    </i>
    <i r="1">
      <x v="329"/>
    </i>
    <i r="1">
      <x v="330"/>
    </i>
    <i r="1">
      <x v="331"/>
    </i>
    <i t="default">
      <x v="182"/>
    </i>
    <i>
      <x v="183"/>
      <x v="150"/>
    </i>
    <i r="1">
      <x v="329"/>
    </i>
    <i r="1">
      <x v="330"/>
    </i>
    <i r="1">
      <x v="331"/>
    </i>
    <i t="default">
      <x v="183"/>
    </i>
    <i>
      <x v="184"/>
      <x v="150"/>
    </i>
    <i r="1">
      <x v="329"/>
    </i>
    <i r="1">
      <x v="330"/>
    </i>
    <i r="1">
      <x v="331"/>
    </i>
    <i t="default">
      <x v="184"/>
    </i>
    <i>
      <x v="185"/>
      <x v="150"/>
    </i>
    <i r="1">
      <x v="329"/>
    </i>
    <i r="1">
      <x v="330"/>
    </i>
    <i r="1">
      <x v="331"/>
    </i>
    <i t="default">
      <x v="185"/>
    </i>
    <i>
      <x v="186"/>
      <x v="24"/>
    </i>
    <i r="1">
      <x v="25"/>
    </i>
    <i r="1">
      <x v="53"/>
    </i>
    <i r="1">
      <x v="60"/>
    </i>
    <i r="1">
      <x v="332"/>
    </i>
    <i t="default">
      <x v="186"/>
    </i>
    <i>
      <x v="187"/>
      <x v="24"/>
    </i>
    <i r="1">
      <x v="25"/>
    </i>
    <i r="1">
      <x v="53"/>
    </i>
    <i r="1">
      <x v="59"/>
    </i>
    <i r="1">
      <x v="60"/>
    </i>
    <i t="default">
      <x v="187"/>
    </i>
    <i>
      <x v="188"/>
      <x v="24"/>
    </i>
    <i r="1">
      <x v="25"/>
    </i>
    <i r="1">
      <x v="53"/>
    </i>
    <i r="1">
      <x v="59"/>
    </i>
    <i r="1">
      <x v="60"/>
    </i>
    <i t="default">
      <x v="188"/>
    </i>
    <i>
      <x v="189"/>
      <x v="163"/>
    </i>
    <i t="default">
      <x v="189"/>
    </i>
    <i>
      <x v="190"/>
      <x v="24"/>
    </i>
    <i r="1">
      <x v="25"/>
    </i>
    <i r="1">
      <x v="53"/>
    </i>
    <i r="1">
      <x v="59"/>
    </i>
    <i r="1">
      <x v="60"/>
    </i>
    <i r="1">
      <x v="332"/>
    </i>
    <i t="default">
      <x v="190"/>
    </i>
    <i>
      <x v="191"/>
      <x v="24"/>
    </i>
    <i r="1">
      <x v="25"/>
    </i>
    <i r="1">
      <x v="53"/>
    </i>
    <i r="1">
      <x v="59"/>
    </i>
    <i r="1">
      <x v="60"/>
    </i>
    <i r="1">
      <x v="332"/>
    </i>
    <i t="default">
      <x v="191"/>
    </i>
    <i>
      <x v="192"/>
      <x v="24"/>
    </i>
    <i r="1">
      <x v="25"/>
    </i>
    <i r="1">
      <x v="53"/>
    </i>
    <i r="1">
      <x v="59"/>
    </i>
    <i r="1">
      <x v="60"/>
    </i>
    <i t="default">
      <x v="192"/>
    </i>
    <i>
      <x v="193"/>
      <x v="163"/>
    </i>
    <i r="1">
      <x v="333"/>
    </i>
    <i r="1">
      <x v="334"/>
    </i>
    <i r="1">
      <x v="335"/>
    </i>
    <i t="default">
      <x v="193"/>
    </i>
    <i>
      <x v="194"/>
      <x v="163"/>
    </i>
    <i t="default">
      <x v="194"/>
    </i>
    <i>
      <x v="195"/>
      <x v="163"/>
    </i>
    <i t="default">
      <x v="195"/>
    </i>
    <i>
      <x v="196"/>
      <x v="163"/>
    </i>
    <i t="default">
      <x v="196"/>
    </i>
    <i>
      <x v="197"/>
      <x v="163"/>
    </i>
    <i t="default">
      <x v="197"/>
    </i>
    <i>
      <x v="198"/>
      <x v="163"/>
    </i>
    <i r="1">
      <x v="333"/>
    </i>
    <i r="1">
      <x v="334"/>
    </i>
    <i r="1">
      <x v="335"/>
    </i>
    <i r="1">
      <x v="350"/>
    </i>
    <i r="1">
      <x v="351"/>
    </i>
    <i r="1">
      <x v="352"/>
    </i>
    <i r="1">
      <x v="353"/>
    </i>
    <i r="1">
      <x v="354"/>
    </i>
    <i r="1">
      <x v="355"/>
    </i>
    <i t="default">
      <x v="198"/>
    </i>
    <i>
      <x v="199"/>
      <x v="163"/>
    </i>
    <i r="1">
      <x v="333"/>
    </i>
    <i r="1">
      <x v="334"/>
    </i>
    <i r="1">
      <x v="335"/>
    </i>
    <i r="1">
      <x v="348"/>
    </i>
    <i r="1">
      <x v="349"/>
    </i>
    <i r="1">
      <x v="350"/>
    </i>
    <i r="1">
      <x v="351"/>
    </i>
    <i r="1">
      <x v="352"/>
    </i>
    <i r="1">
      <x v="353"/>
    </i>
    <i r="1">
      <x v="354"/>
    </i>
    <i r="1">
      <x v="355"/>
    </i>
    <i t="default">
      <x v="199"/>
    </i>
    <i>
      <x v="200"/>
      <x v="163"/>
    </i>
    <i r="1">
      <x v="333"/>
    </i>
    <i r="1">
      <x v="334"/>
    </i>
    <i r="1">
      <x v="335"/>
    </i>
    <i t="default">
      <x v="200"/>
    </i>
    <i>
      <x v="201"/>
      <x v="163"/>
    </i>
    <i r="1">
      <x v="336"/>
    </i>
    <i r="1">
      <x v="337"/>
    </i>
    <i r="1">
      <x v="338"/>
    </i>
    <i r="1">
      <x v="339"/>
    </i>
    <i r="1">
      <x v="340"/>
    </i>
    <i r="1">
      <x v="341"/>
    </i>
    <i r="1">
      <x v="342"/>
    </i>
    <i r="1">
      <x v="343"/>
    </i>
    <i r="1">
      <x v="344"/>
    </i>
    <i r="1">
      <x v="345"/>
    </i>
    <i r="1">
      <x v="346"/>
    </i>
    <i r="1">
      <x v="347"/>
    </i>
    <i t="default">
      <x v="201"/>
    </i>
    <i>
      <x v="202"/>
      <x v="163"/>
    </i>
    <i t="default">
      <x v="202"/>
    </i>
    <i>
      <x v="203"/>
      <x v="163"/>
    </i>
    <i t="default">
      <x v="203"/>
    </i>
    <i>
      <x v="204"/>
      <x v="163"/>
    </i>
    <i t="default">
      <x v="204"/>
    </i>
    <i>
      <x v="205"/>
      <x v="163"/>
    </i>
    <i t="default">
      <x v="205"/>
    </i>
    <i>
      <x v="206"/>
      <x v="163"/>
    </i>
    <i t="default">
      <x v="206"/>
    </i>
    <i>
      <x v="207"/>
      <x v="163"/>
    </i>
    <i r="1">
      <x v="348"/>
    </i>
    <i r="1">
      <x v="349"/>
    </i>
    <i t="default">
      <x v="207"/>
    </i>
    <i>
      <x v="208"/>
      <x v="163"/>
    </i>
    <i r="1">
      <x v="348"/>
    </i>
    <i r="1">
      <x v="349"/>
    </i>
    <i t="default">
      <x v="208"/>
    </i>
    <i>
      <x v="209"/>
      <x v="163"/>
    </i>
    <i r="1">
      <x v="348"/>
    </i>
    <i r="1">
      <x v="349"/>
    </i>
    <i r="1">
      <x v="350"/>
    </i>
    <i r="1">
      <x v="351"/>
    </i>
    <i r="1">
      <x v="352"/>
    </i>
    <i r="1">
      <x v="353"/>
    </i>
    <i r="1">
      <x v="354"/>
    </i>
    <i r="1">
      <x v="355"/>
    </i>
    <i t="default">
      <x v="209"/>
    </i>
    <i>
      <x v="210"/>
      <x v="163"/>
    </i>
    <i r="1">
      <x v="350"/>
    </i>
    <i r="1">
      <x v="351"/>
    </i>
    <i r="1">
      <x v="352"/>
    </i>
    <i r="1">
      <x v="353"/>
    </i>
    <i r="1">
      <x v="354"/>
    </i>
    <i r="1">
      <x v="355"/>
    </i>
    <i t="default">
      <x v="210"/>
    </i>
    <i>
      <x v="211"/>
      <x v="163"/>
    </i>
    <i r="1">
      <x v="350"/>
    </i>
    <i r="1">
      <x v="351"/>
    </i>
    <i r="1">
      <x v="352"/>
    </i>
    <i r="1">
      <x v="353"/>
    </i>
    <i r="1">
      <x v="354"/>
    </i>
    <i r="1">
      <x v="355"/>
    </i>
    <i t="default">
      <x v="211"/>
    </i>
    <i>
      <x v="212"/>
      <x v="163"/>
    </i>
    <i r="1">
      <x v="350"/>
    </i>
    <i r="1">
      <x v="351"/>
    </i>
    <i r="1">
      <x v="352"/>
    </i>
    <i r="1">
      <x v="353"/>
    </i>
    <i r="1">
      <x v="354"/>
    </i>
    <i r="1">
      <x v="355"/>
    </i>
    <i t="default">
      <x v="212"/>
    </i>
    <i>
      <x v="213"/>
      <x v="163"/>
    </i>
    <i r="1">
      <x v="350"/>
    </i>
    <i r="1">
      <x v="351"/>
    </i>
    <i r="1">
      <x v="352"/>
    </i>
    <i r="1">
      <x v="353"/>
    </i>
    <i r="1">
      <x v="354"/>
    </i>
    <i r="1">
      <x v="355"/>
    </i>
    <i t="default">
      <x v="213"/>
    </i>
    <i>
      <x v="215"/>
      <x v="163"/>
    </i>
    <i r="1">
      <x v="373"/>
    </i>
    <i t="default">
      <x v="215"/>
    </i>
    <i>
      <x v="216"/>
      <x v="163"/>
    </i>
    <i t="default">
      <x v="216"/>
    </i>
    <i>
      <x v="217"/>
      <x v="163"/>
    </i>
    <i r="1">
      <x v="373"/>
    </i>
    <i t="default">
      <x v="217"/>
    </i>
    <i>
      <x v="218"/>
      <x v="36"/>
    </i>
    <i r="1">
      <x v="136"/>
    </i>
    <i r="1">
      <x v="163"/>
    </i>
    <i r="1">
      <x v="374"/>
    </i>
    <i r="1">
      <x v="375"/>
    </i>
    <i r="1">
      <x v="396"/>
    </i>
    <i r="1">
      <x v="397"/>
    </i>
    <i r="1">
      <x v="398"/>
    </i>
    <i r="1">
      <x v="399"/>
    </i>
    <i r="1">
      <x v="400"/>
    </i>
    <i r="1">
      <x v="420"/>
    </i>
    <i r="1">
      <x v="421"/>
    </i>
    <i r="1">
      <x v="422"/>
    </i>
    <i t="default">
      <x v="218"/>
    </i>
    <i>
      <x v="219"/>
      <x v="163"/>
    </i>
    <i t="default">
      <x v="219"/>
    </i>
    <i>
      <x v="220"/>
      <x v="357"/>
    </i>
    <i r="1">
      <x v="358"/>
    </i>
    <i r="1">
      <x v="359"/>
    </i>
    <i r="1">
      <x v="360"/>
    </i>
    <i r="1">
      <x v="361"/>
    </i>
    <i r="1">
      <x v="362"/>
    </i>
    <i t="default">
      <x v="220"/>
    </i>
    <i>
      <x v="222"/>
      <x v="357"/>
    </i>
    <i r="1">
      <x v="358"/>
    </i>
    <i r="1">
      <x v="359"/>
    </i>
    <i r="1">
      <x v="360"/>
    </i>
    <i r="1">
      <x v="361"/>
    </i>
    <i r="1">
      <x v="362"/>
    </i>
    <i t="default">
      <x v="222"/>
    </i>
    <i>
      <x v="225"/>
      <x v="163"/>
    </i>
    <i t="default">
      <x v="225"/>
    </i>
    <i>
      <x v="226"/>
      <x v="163"/>
    </i>
    <i t="default">
      <x v="226"/>
    </i>
    <i>
      <x v="227"/>
      <x v="163"/>
    </i>
    <i r="1">
      <x v="368"/>
    </i>
    <i t="default">
      <x v="227"/>
    </i>
    <i>
      <x v="229"/>
      <x v="32"/>
    </i>
    <i r="1">
      <x v="108"/>
    </i>
    <i r="1">
      <x v="163"/>
    </i>
    <i r="1">
      <x v="368"/>
    </i>
    <i r="1">
      <x v="374"/>
    </i>
    <i r="1">
      <x v="375"/>
    </i>
    <i r="1">
      <x v="406"/>
    </i>
    <i r="1">
      <x v="407"/>
    </i>
    <i r="1">
      <x v="408"/>
    </i>
    <i t="default">
      <x v="229"/>
    </i>
    <i>
      <x v="230"/>
      <x v="163"/>
    </i>
    <i r="1">
      <x v="368"/>
    </i>
    <i t="default">
      <x v="230"/>
    </i>
    <i>
      <x v="231"/>
      <x v="163"/>
    </i>
    <i r="1">
      <x v="368"/>
    </i>
    <i t="default">
      <x v="231"/>
    </i>
    <i>
      <x v="232"/>
      <x v="163"/>
    </i>
    <i r="1">
      <x v="368"/>
    </i>
    <i t="default">
      <x v="232"/>
    </i>
    <i>
      <x v="233"/>
      <x v="163"/>
    </i>
    <i r="1">
      <x v="368"/>
    </i>
    <i t="default">
      <x v="233"/>
    </i>
    <i>
      <x v="234"/>
      <x v="12"/>
    </i>
    <i r="1">
      <x v="76"/>
    </i>
    <i r="1">
      <x v="163"/>
    </i>
    <i r="1">
      <x v="370"/>
    </i>
    <i r="1">
      <x v="371"/>
    </i>
    <i r="1">
      <x v="372"/>
    </i>
    <i t="default">
      <x v="234"/>
    </i>
    <i>
      <x v="235"/>
      <x v="12"/>
    </i>
    <i r="1">
      <x v="76"/>
    </i>
    <i r="1">
      <x v="163"/>
    </i>
    <i r="1">
      <x v="370"/>
    </i>
    <i r="1">
      <x v="371"/>
    </i>
    <i r="1">
      <x v="372"/>
    </i>
    <i t="default">
      <x v="235"/>
    </i>
    <i>
      <x v="236"/>
      <x v="163"/>
    </i>
    <i t="default">
      <x v="236"/>
    </i>
    <i>
      <x v="237"/>
      <x v="163"/>
    </i>
    <i t="default">
      <x v="237"/>
    </i>
    <i>
      <x v="238"/>
      <x v="163"/>
    </i>
    <i t="default">
      <x v="238"/>
    </i>
    <i>
      <x v="239"/>
      <x v="163"/>
    </i>
    <i t="default">
      <x v="239"/>
    </i>
    <i>
      <x v="240"/>
      <x v="163"/>
    </i>
    <i r="1">
      <x v="373"/>
    </i>
    <i t="default">
      <x v="240"/>
    </i>
    <i>
      <x v="241"/>
      <x v="163"/>
    </i>
    <i r="1">
      <x v="373"/>
    </i>
    <i t="default">
      <x v="241"/>
    </i>
    <i>
      <x v="242"/>
      <x v="163"/>
    </i>
    <i r="1">
      <x v="373"/>
    </i>
    <i t="default">
      <x v="242"/>
    </i>
    <i>
      <x v="243"/>
      <x v="36"/>
    </i>
    <i t="default">
      <x v="243"/>
    </i>
    <i>
      <x v="244"/>
      <x v="163"/>
    </i>
    <i r="1">
      <x v="373"/>
    </i>
    <i t="default">
      <x v="244"/>
    </i>
    <i>
      <x v="245"/>
      <x v="163"/>
    </i>
    <i r="1">
      <x v="373"/>
    </i>
    <i t="default">
      <x v="245"/>
    </i>
    <i>
      <x v="246"/>
      <x v="163"/>
    </i>
    <i r="1">
      <x v="373"/>
    </i>
    <i t="default">
      <x v="246"/>
    </i>
    <i>
      <x v="248"/>
      <x v="163"/>
    </i>
    <i r="1">
      <x v="373"/>
    </i>
    <i t="default">
      <x v="248"/>
    </i>
    <i>
      <x v="250"/>
      <x v="163"/>
    </i>
    <i r="1">
      <x v="373"/>
    </i>
    <i t="default">
      <x v="250"/>
    </i>
    <i>
      <x v="251"/>
      <x v="163"/>
    </i>
    <i r="1">
      <x v="373"/>
    </i>
    <i t="default">
      <x v="251"/>
    </i>
    <i>
      <x v="252"/>
      <x v="163"/>
    </i>
    <i r="1">
      <x v="373"/>
    </i>
    <i t="default">
      <x v="252"/>
    </i>
    <i>
      <x v="254"/>
      <x v="163"/>
    </i>
    <i r="1">
      <x v="376"/>
    </i>
    <i r="1">
      <x v="377"/>
    </i>
    <i r="1">
      <x v="378"/>
    </i>
    <i r="1">
      <x v="379"/>
    </i>
    <i t="default">
      <x v="254"/>
    </i>
    <i>
      <x v="255"/>
      <x v="163"/>
    </i>
    <i r="1">
      <x v="376"/>
    </i>
    <i r="1">
      <x v="377"/>
    </i>
    <i r="1">
      <x v="378"/>
    </i>
    <i r="1">
      <x v="379"/>
    </i>
    <i t="default">
      <x v="255"/>
    </i>
    <i>
      <x v="256"/>
      <x v="163"/>
    </i>
    <i r="1">
      <x v="376"/>
    </i>
    <i r="1">
      <x v="377"/>
    </i>
    <i r="1">
      <x v="378"/>
    </i>
    <i r="1">
      <x v="379"/>
    </i>
    <i t="default">
      <x v="256"/>
    </i>
    <i>
      <x v="257"/>
      <x v="163"/>
    </i>
    <i t="default">
      <x v="257"/>
    </i>
    <i>
      <x v="258"/>
      <x v="163"/>
    </i>
    <i t="default">
      <x v="258"/>
    </i>
    <i>
      <x v="259"/>
      <x v="163"/>
    </i>
    <i t="default">
      <x v="259"/>
    </i>
    <i>
      <x v="260"/>
      <x v="163"/>
    </i>
    <i t="default">
      <x v="260"/>
    </i>
    <i>
      <x v="261"/>
      <x v="163"/>
    </i>
    <i r="1">
      <x v="380"/>
    </i>
    <i r="1">
      <x v="381"/>
    </i>
    <i r="1">
      <x v="382"/>
    </i>
    <i r="1">
      <x v="383"/>
    </i>
    <i t="default">
      <x v="261"/>
    </i>
    <i>
      <x v="262"/>
      <x v="163"/>
    </i>
    <i r="1">
      <x v="384"/>
    </i>
    <i r="1">
      <x v="385"/>
    </i>
    <i r="1">
      <x v="386"/>
    </i>
    <i r="1">
      <x v="387"/>
    </i>
    <i t="default">
      <x v="262"/>
    </i>
    <i>
      <x v="263"/>
      <x v="39"/>
    </i>
    <i r="1">
      <x v="116"/>
    </i>
    <i r="1">
      <x v="163"/>
    </i>
    <i r="1">
      <x v="388"/>
    </i>
    <i r="1">
      <x v="389"/>
    </i>
    <i t="default">
      <x v="263"/>
    </i>
    <i>
      <x v="265"/>
      <x v="39"/>
    </i>
    <i r="1">
      <x v="116"/>
    </i>
    <i r="1">
      <x v="163"/>
    </i>
    <i r="1">
      <x v="388"/>
    </i>
    <i r="1">
      <x v="389"/>
    </i>
    <i t="default">
      <x v="265"/>
    </i>
    <i>
      <x v="267"/>
      <x v="39"/>
    </i>
    <i r="1">
      <x v="116"/>
    </i>
    <i r="1">
      <x v="163"/>
    </i>
    <i r="1">
      <x v="388"/>
    </i>
    <i r="1">
      <x v="389"/>
    </i>
    <i t="default">
      <x v="267"/>
    </i>
    <i>
      <x v="270"/>
      <x v="163"/>
    </i>
    <i r="1">
      <x v="396"/>
    </i>
    <i r="1">
      <x v="397"/>
    </i>
    <i r="1">
      <x v="398"/>
    </i>
    <i r="1">
      <x v="399"/>
    </i>
    <i r="1">
      <x v="400"/>
    </i>
    <i t="default">
      <x v="270"/>
    </i>
    <i>
      <x v="271"/>
      <x v="163"/>
    </i>
    <i r="1">
      <x v="396"/>
    </i>
    <i r="1">
      <x v="397"/>
    </i>
    <i r="1">
      <x v="398"/>
    </i>
    <i r="1">
      <x v="399"/>
    </i>
    <i r="1">
      <x v="400"/>
    </i>
    <i t="default">
      <x v="271"/>
    </i>
    <i>
      <x v="272"/>
      <x v="163"/>
    </i>
    <i r="1">
      <x v="396"/>
    </i>
    <i r="1">
      <x v="397"/>
    </i>
    <i r="1">
      <x v="398"/>
    </i>
    <i r="1">
      <x v="399"/>
    </i>
    <i r="1">
      <x v="400"/>
    </i>
    <i t="default">
      <x v="272"/>
    </i>
    <i>
      <x v="273"/>
      <x v="163"/>
    </i>
    <i r="1">
      <x v="396"/>
    </i>
    <i r="1">
      <x v="397"/>
    </i>
    <i r="1">
      <x v="398"/>
    </i>
    <i r="1">
      <x v="399"/>
    </i>
    <i r="1">
      <x v="400"/>
    </i>
    <i t="default">
      <x v="273"/>
    </i>
    <i>
      <x v="274"/>
      <x v="163"/>
    </i>
    <i r="1">
      <x v="396"/>
    </i>
    <i r="1">
      <x v="397"/>
    </i>
    <i r="1">
      <x v="398"/>
    </i>
    <i r="1">
      <x v="399"/>
    </i>
    <i r="1">
      <x v="400"/>
    </i>
    <i t="default">
      <x v="274"/>
    </i>
    <i>
      <x v="275"/>
      <x v="163"/>
    </i>
    <i r="1">
      <x v="396"/>
    </i>
    <i r="1">
      <x v="397"/>
    </i>
    <i r="1">
      <x v="398"/>
    </i>
    <i r="1">
      <x v="399"/>
    </i>
    <i r="1">
      <x v="400"/>
    </i>
    <i t="default">
      <x v="275"/>
    </i>
    <i>
      <x v="276"/>
      <x v="163"/>
    </i>
    <i r="1">
      <x v="396"/>
    </i>
    <i r="1">
      <x v="397"/>
    </i>
    <i r="1">
      <x v="398"/>
    </i>
    <i r="1">
      <x v="399"/>
    </i>
    <i r="1">
      <x v="400"/>
    </i>
    <i t="default">
      <x v="276"/>
    </i>
    <i>
      <x v="277"/>
      <x v="401"/>
    </i>
    <i r="1">
      <x v="402"/>
    </i>
    <i r="1">
      <x v="403"/>
    </i>
    <i r="1">
      <x v="404"/>
    </i>
    <i r="1">
      <x v="405"/>
    </i>
    <i t="default">
      <x v="277"/>
    </i>
    <i>
      <x v="278"/>
      <x v="401"/>
    </i>
    <i r="1">
      <x v="402"/>
    </i>
    <i r="1">
      <x v="403"/>
    </i>
    <i r="1">
      <x v="404"/>
    </i>
    <i r="1">
      <x v="405"/>
    </i>
    <i t="default">
      <x v="278"/>
    </i>
    <i>
      <x v="279"/>
      <x v="163"/>
    </i>
    <i t="default">
      <x v="279"/>
    </i>
    <i>
      <x v="280"/>
      <x v="12"/>
    </i>
    <i r="1">
      <x v="125"/>
    </i>
    <i r="1">
      <x v="139"/>
    </i>
    <i r="1">
      <x v="163"/>
    </i>
    <i r="1">
      <x v="370"/>
    </i>
    <i r="1">
      <x v="371"/>
    </i>
    <i r="1">
      <x v="372"/>
    </i>
    <i r="1">
      <x v="409"/>
    </i>
    <i r="1">
      <x v="410"/>
    </i>
    <i r="1">
      <x v="411"/>
    </i>
    <i r="1">
      <x v="412"/>
    </i>
    <i r="1">
      <x v="413"/>
    </i>
    <i r="1">
      <x v="414"/>
    </i>
    <i r="1">
      <x v="415"/>
    </i>
    <i r="1">
      <x v="416"/>
    </i>
    <i r="1">
      <x v="417"/>
    </i>
    <i r="1">
      <x v="418"/>
    </i>
    <i r="1">
      <x v="419"/>
    </i>
    <i t="default">
      <x v="280"/>
    </i>
    <i>
      <x v="281"/>
      <x v="163"/>
    </i>
    <i r="1">
      <x v="420"/>
    </i>
    <i r="1">
      <x v="421"/>
    </i>
    <i r="1">
      <x v="422"/>
    </i>
    <i t="default">
      <x v="281"/>
    </i>
    <i>
      <x v="282"/>
      <x v="163"/>
    </i>
    <i r="1">
      <x v="420"/>
    </i>
    <i r="1">
      <x v="421"/>
    </i>
    <i r="1">
      <x v="422"/>
    </i>
    <i t="default">
      <x v="282"/>
    </i>
    <i>
      <x v="283"/>
      <x v="163"/>
    </i>
    <i r="1">
      <x v="420"/>
    </i>
    <i r="1">
      <x v="421"/>
    </i>
    <i r="1">
      <x v="422"/>
    </i>
    <i t="default">
      <x v="283"/>
    </i>
    <i>
      <x v="284"/>
      <x v="163"/>
    </i>
    <i t="default">
      <x v="284"/>
    </i>
    <i>
      <x v="286"/>
      <x v="163"/>
    </i>
    <i r="1">
      <x v="420"/>
    </i>
    <i r="1">
      <x v="421"/>
    </i>
    <i r="1">
      <x v="422"/>
    </i>
    <i t="default">
      <x v="286"/>
    </i>
    <i>
      <x v="287"/>
      <x v="163"/>
    </i>
    <i r="1">
      <x v="420"/>
    </i>
    <i r="1">
      <x v="421"/>
    </i>
    <i r="1">
      <x v="422"/>
    </i>
    <i t="default">
      <x v="287"/>
    </i>
    <i>
      <x v="288"/>
      <x v="163"/>
    </i>
    <i r="1">
      <x v="420"/>
    </i>
    <i r="1">
      <x v="421"/>
    </i>
    <i r="1">
      <x v="422"/>
    </i>
    <i t="default">
      <x v="288"/>
    </i>
    <i>
      <x v="289"/>
      <x v="163"/>
    </i>
    <i r="1">
      <x v="420"/>
    </i>
    <i r="1">
      <x v="421"/>
    </i>
    <i r="1">
      <x v="422"/>
    </i>
    <i t="default">
      <x v="289"/>
    </i>
    <i>
      <x v="290"/>
      <x v="163"/>
    </i>
    <i r="1">
      <x v="420"/>
    </i>
    <i r="1">
      <x v="421"/>
    </i>
    <i r="1">
      <x v="422"/>
    </i>
    <i t="default">
      <x v="290"/>
    </i>
    <i>
      <x v="291"/>
      <x v="163"/>
    </i>
    <i r="1">
      <x v="420"/>
    </i>
    <i r="1">
      <x v="421"/>
    </i>
    <i r="1">
      <x v="422"/>
    </i>
    <i t="default">
      <x v="291"/>
    </i>
    <i>
      <x v="292"/>
      <x v="163"/>
    </i>
    <i r="1">
      <x v="420"/>
    </i>
    <i r="1">
      <x v="421"/>
    </i>
    <i r="1">
      <x v="422"/>
    </i>
    <i t="default">
      <x v="292"/>
    </i>
    <i>
      <x v="295"/>
      <x v="163"/>
    </i>
    <i t="default">
      <x v="295"/>
    </i>
    <i>
      <x v="296"/>
      <x v="163"/>
    </i>
    <i t="default">
      <x v="296"/>
    </i>
    <i>
      <x v="297"/>
      <x v="163"/>
    </i>
    <i t="default">
      <x v="297"/>
    </i>
    <i>
      <x v="300"/>
      <x v="163"/>
    </i>
    <i r="1">
      <x v="425"/>
    </i>
    <i r="1">
      <x v="426"/>
    </i>
    <i t="default">
      <x v="300"/>
    </i>
    <i>
      <x v="301"/>
      <x v="163"/>
    </i>
    <i r="1">
      <x v="425"/>
    </i>
    <i r="1">
      <x v="426"/>
    </i>
    <i r="1">
      <x v="427"/>
    </i>
    <i t="default">
      <x v="301"/>
    </i>
    <i>
      <x v="305"/>
      <x v="21"/>
    </i>
    <i r="1">
      <x v="56"/>
    </i>
    <i r="1">
      <x v="163"/>
    </i>
    <i r="1">
      <x v="425"/>
    </i>
    <i r="1">
      <x v="426"/>
    </i>
    <i t="default">
      <x v="305"/>
    </i>
    <i>
      <x v="306"/>
      <x v="21"/>
    </i>
    <i r="1">
      <x v="56"/>
    </i>
    <i r="1">
      <x v="163"/>
    </i>
    <i r="1">
      <x v="425"/>
    </i>
    <i r="1">
      <x v="426"/>
    </i>
    <i t="default">
      <x v="306"/>
    </i>
    <i>
      <x v="307"/>
      <x v="163"/>
    </i>
    <i r="1">
      <x v="425"/>
    </i>
    <i r="1">
      <x v="426"/>
    </i>
    <i t="default">
      <x v="307"/>
    </i>
    <i>
      <x v="308"/>
      <x v="21"/>
    </i>
    <i r="1">
      <x v="56"/>
    </i>
    <i r="1">
      <x v="163"/>
    </i>
    <i r="1">
      <x v="425"/>
    </i>
    <i r="1">
      <x v="426"/>
    </i>
    <i t="default">
      <x v="308"/>
    </i>
    <i t="grand">
      <x/>
    </i>
  </rowItems>
  <colItems count="1">
    <i/>
  </colItems>
  <dataFields count="1">
    <dataField name="Count of category" fld="0" subtotal="count" baseField="0" baseItem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wsaa.com/wp-content/uploads/2025/07/entriesboxcover.doc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25"/>
  <sheetViews>
    <sheetView tabSelected="1" topLeftCell="A24" zoomScale="169" zoomScaleNormal="169" workbookViewId="0">
      <selection activeCell="C49" sqref="C49"/>
    </sheetView>
  </sheetViews>
  <sheetFormatPr baseColWidth="10" defaultRowHeight="13" x14ac:dyDescent="0.15"/>
  <cols>
    <col min="1" max="1" width="23" style="14" customWidth="1"/>
    <col min="2" max="2" width="5.5" style="14" customWidth="1"/>
    <col min="3" max="3" width="33.33203125" style="54" customWidth="1"/>
    <col min="4" max="4" width="11.33203125" style="14" customWidth="1"/>
    <col min="5" max="16384" width="10.83203125" style="14"/>
  </cols>
  <sheetData>
    <row r="1" spans="1:3" x14ac:dyDescent="0.15">
      <c r="A1"/>
      <c r="B1"/>
      <c r="C1" s="19"/>
    </row>
    <row r="2" spans="1:3" ht="18" x14ac:dyDescent="0.2">
      <c r="A2" s="179" t="s">
        <v>2151</v>
      </c>
      <c r="B2" s="180"/>
      <c r="C2" s="180"/>
    </row>
    <row r="3" spans="1:3" ht="23" x14ac:dyDescent="0.25">
      <c r="A3" s="181" t="s">
        <v>101</v>
      </c>
      <c r="B3" s="182"/>
      <c r="C3" s="182"/>
    </row>
    <row r="4" spans="1:3" ht="14" thickBot="1" x14ac:dyDescent="0.2">
      <c r="A4"/>
      <c r="B4"/>
      <c r="C4" s="19"/>
    </row>
    <row r="5" spans="1:3" x14ac:dyDescent="0.15">
      <c r="A5" s="176" t="s">
        <v>52</v>
      </c>
      <c r="B5" s="177"/>
      <c r="C5" s="178"/>
    </row>
    <row r="6" spans="1:3" x14ac:dyDescent="0.15">
      <c r="A6" s="168" t="s">
        <v>53</v>
      </c>
      <c r="B6" s="97"/>
      <c r="C6" s="98"/>
    </row>
    <row r="7" spans="1:3" x14ac:dyDescent="0.15">
      <c r="A7" s="169" t="s">
        <v>54</v>
      </c>
      <c r="B7" s="99"/>
      <c r="C7" s="100"/>
    </row>
    <row r="8" spans="1:3" x14ac:dyDescent="0.15">
      <c r="A8" s="169" t="s">
        <v>55</v>
      </c>
      <c r="B8" s="101"/>
      <c r="C8" s="102"/>
    </row>
    <row r="9" spans="1:3" x14ac:dyDescent="0.15">
      <c r="A9" s="169" t="s">
        <v>56</v>
      </c>
      <c r="B9" s="103"/>
      <c r="C9" s="104"/>
    </row>
    <row r="10" spans="1:3" x14ac:dyDescent="0.15">
      <c r="A10" s="170" t="s">
        <v>1</v>
      </c>
      <c r="B10" s="105"/>
      <c r="C10" s="106"/>
    </row>
    <row r="11" spans="1:3" x14ac:dyDescent="0.15">
      <c r="A11" s="171" t="s">
        <v>2</v>
      </c>
      <c r="B11" s="107"/>
      <c r="C11" s="108"/>
    </row>
    <row r="12" spans="1:3" x14ac:dyDescent="0.15">
      <c r="A12" s="172" t="s">
        <v>63</v>
      </c>
      <c r="B12" s="109"/>
      <c r="C12" s="95"/>
    </row>
    <row r="13" spans="1:3" ht="25" thickBot="1" x14ac:dyDescent="0.2">
      <c r="A13" s="173" t="s">
        <v>2169</v>
      </c>
      <c r="B13" s="110"/>
      <c r="C13" s="96"/>
    </row>
    <row r="14" spans="1:3" x14ac:dyDescent="0.15">
      <c r="A14" s="174" t="s">
        <v>57</v>
      </c>
      <c r="B14" s="111"/>
      <c r="C14" s="112"/>
    </row>
    <row r="15" spans="1:3" x14ac:dyDescent="0.15">
      <c r="A15" s="169" t="s">
        <v>58</v>
      </c>
      <c r="B15" s="101"/>
      <c r="C15" s="102"/>
    </row>
    <row r="16" spans="1:3" x14ac:dyDescent="0.15">
      <c r="A16" s="169" t="s">
        <v>2174</v>
      </c>
      <c r="B16" s="101"/>
      <c r="C16" s="102"/>
    </row>
    <row r="17" spans="1:3" x14ac:dyDescent="0.15">
      <c r="A17" s="169" t="s">
        <v>60</v>
      </c>
      <c r="B17" s="101"/>
      <c r="C17" s="102"/>
    </row>
    <row r="18" spans="1:3" x14ac:dyDescent="0.15">
      <c r="A18" s="169" t="s">
        <v>61</v>
      </c>
      <c r="B18" s="101"/>
      <c r="C18" s="102"/>
    </row>
    <row r="19" spans="1:3" ht="14" thickBot="1" x14ac:dyDescent="0.2">
      <c r="A19" s="175" t="s">
        <v>2175</v>
      </c>
      <c r="B19" s="113"/>
      <c r="C19" s="114"/>
    </row>
    <row r="20" spans="1:3" ht="15" customHeight="1" thickBot="1" x14ac:dyDescent="0.2">
      <c r="A20"/>
      <c r="B20"/>
      <c r="C20" s="19"/>
    </row>
    <row r="21" spans="1:3" ht="14" thickBot="1" x14ac:dyDescent="0.2">
      <c r="A21" s="176" t="s">
        <v>76</v>
      </c>
      <c r="B21" s="177"/>
      <c r="C21" s="178"/>
    </row>
    <row r="22" spans="1:3" x14ac:dyDescent="0.15">
      <c r="A22" s="174" t="s">
        <v>0</v>
      </c>
      <c r="B22" s="115"/>
      <c r="C22" s="116"/>
    </row>
    <row r="23" spans="1:3" x14ac:dyDescent="0.15">
      <c r="A23" s="183" t="s">
        <v>64</v>
      </c>
      <c r="B23" s="117"/>
      <c r="C23" s="118"/>
    </row>
    <row r="24" spans="1:3" x14ac:dyDescent="0.15">
      <c r="A24" s="184" t="s">
        <v>65</v>
      </c>
      <c r="B24" s="119"/>
      <c r="C24" s="120"/>
    </row>
    <row r="25" spans="1:3" x14ac:dyDescent="0.15">
      <c r="A25" s="184" t="s">
        <v>66</v>
      </c>
      <c r="B25" s="119"/>
      <c r="C25" s="120"/>
    </row>
    <row r="26" spans="1:3" x14ac:dyDescent="0.15">
      <c r="A26" s="184" t="s">
        <v>67</v>
      </c>
      <c r="B26" s="119"/>
      <c r="C26" s="120"/>
    </row>
    <row r="27" spans="1:3" x14ac:dyDescent="0.15">
      <c r="A27" s="184" t="s">
        <v>68</v>
      </c>
      <c r="B27" s="119"/>
      <c r="C27" s="120"/>
    </row>
    <row r="28" spans="1:3" x14ac:dyDescent="0.15">
      <c r="A28" s="184" t="s">
        <v>69</v>
      </c>
      <c r="B28" s="119"/>
      <c r="C28" s="120"/>
    </row>
    <row r="29" spans="1:3" x14ac:dyDescent="0.15">
      <c r="A29" s="184" t="s">
        <v>70</v>
      </c>
      <c r="B29" s="119"/>
      <c r="C29" s="120"/>
    </row>
    <row r="30" spans="1:3" x14ac:dyDescent="0.15">
      <c r="A30" s="185" t="s">
        <v>71</v>
      </c>
      <c r="B30" s="121"/>
      <c r="C30" s="122"/>
    </row>
    <row r="31" spans="1:3" x14ac:dyDescent="0.15">
      <c r="A31" s="169" t="s">
        <v>2</v>
      </c>
      <c r="B31" s="99"/>
      <c r="C31" s="123"/>
    </row>
    <row r="32" spans="1:3" x14ac:dyDescent="0.15">
      <c r="A32" s="169" t="s">
        <v>72</v>
      </c>
      <c r="B32" s="107"/>
      <c r="C32" s="122"/>
    </row>
    <row r="33" spans="1:3" x14ac:dyDescent="0.15">
      <c r="A33" s="168" t="s">
        <v>73</v>
      </c>
      <c r="B33" s="97"/>
      <c r="C33" s="124"/>
    </row>
    <row r="34" spans="1:3" ht="14" thickBot="1" x14ac:dyDescent="0.2">
      <c r="A34" s="175" t="s">
        <v>74</v>
      </c>
      <c r="B34" s="125"/>
      <c r="C34" s="126"/>
    </row>
    <row r="35" spans="1:3" x14ac:dyDescent="0.15">
      <c r="A35" s="174" t="s">
        <v>75</v>
      </c>
      <c r="B35" s="26"/>
      <c r="C35" s="25"/>
    </row>
    <row r="36" spans="1:3" x14ac:dyDescent="0.15">
      <c r="A36" s="186" t="s">
        <v>8</v>
      </c>
      <c r="B36" s="127"/>
      <c r="C36" s="27"/>
    </row>
    <row r="37" spans="1:3" x14ac:dyDescent="0.15">
      <c r="A37" s="186" t="s">
        <v>30</v>
      </c>
      <c r="B37" s="127"/>
      <c r="C37" s="27"/>
    </row>
    <row r="38" spans="1:3" x14ac:dyDescent="0.15">
      <c r="A38" s="186" t="s">
        <v>31</v>
      </c>
      <c r="B38" s="127"/>
      <c r="C38" s="27"/>
    </row>
    <row r="39" spans="1:3" x14ac:dyDescent="0.15">
      <c r="A39" s="186" t="s">
        <v>77</v>
      </c>
      <c r="B39" s="127"/>
      <c r="C39" s="27"/>
    </row>
    <row r="40" spans="1:3" ht="14" thickBot="1" x14ac:dyDescent="0.2">
      <c r="A40" s="187" t="s">
        <v>78</v>
      </c>
      <c r="B40" s="128"/>
      <c r="C40" s="28"/>
    </row>
    <row r="41" spans="1:3" x14ac:dyDescent="0.15">
      <c r="A41" s="169" t="s">
        <v>57</v>
      </c>
      <c r="B41" s="111"/>
      <c r="C41" s="129"/>
    </row>
    <row r="42" spans="1:3" x14ac:dyDescent="0.15">
      <c r="A42" s="169" t="s">
        <v>58</v>
      </c>
      <c r="B42" s="101"/>
      <c r="C42" s="120"/>
    </row>
    <row r="43" spans="1:3" x14ac:dyDescent="0.15">
      <c r="A43" s="169" t="s">
        <v>59</v>
      </c>
      <c r="B43" s="101"/>
      <c r="C43" s="120"/>
    </row>
    <row r="44" spans="1:3" x14ac:dyDescent="0.15">
      <c r="A44" s="169" t="s">
        <v>60</v>
      </c>
      <c r="B44" s="101"/>
      <c r="C44" s="120"/>
    </row>
    <row r="45" spans="1:3" x14ac:dyDescent="0.15">
      <c r="A45" s="169" t="s">
        <v>61</v>
      </c>
      <c r="B45" s="101"/>
      <c r="C45" s="120"/>
    </row>
    <row r="46" spans="1:3" ht="14" thickBot="1" x14ac:dyDescent="0.2">
      <c r="A46" s="175" t="s">
        <v>62</v>
      </c>
      <c r="B46" s="113"/>
      <c r="C46" s="130"/>
    </row>
    <row r="47" spans="1:3" ht="15" customHeight="1" thickBot="1" x14ac:dyDescent="0.2">
      <c r="A47"/>
      <c r="B47"/>
      <c r="C47" s="19"/>
    </row>
    <row r="48" spans="1:3" ht="14" thickBot="1" x14ac:dyDescent="0.2">
      <c r="A48" s="176" t="s">
        <v>79</v>
      </c>
      <c r="B48" s="177"/>
      <c r="C48" s="178"/>
    </row>
    <row r="49" spans="1:9" ht="14" thickBot="1" x14ac:dyDescent="0.2">
      <c r="A49" s="174" t="s">
        <v>80</v>
      </c>
      <c r="B49" s="24"/>
      <c r="C49" s="129" t="s">
        <v>81</v>
      </c>
    </row>
    <row r="50" spans="1:9" ht="14" thickBot="1" x14ac:dyDescent="0.2">
      <c r="A50" s="174" t="s">
        <v>100</v>
      </c>
      <c r="B50" s="24"/>
      <c r="C50" s="129" t="s">
        <v>41</v>
      </c>
      <c r="D50" s="144">
        <f>MATCH(InvoiceCurrency, CurrencyList, FALSE)-1</f>
        <v>0</v>
      </c>
    </row>
    <row r="51" spans="1:9" ht="14" hidden="1" thickBot="1" x14ac:dyDescent="0.2">
      <c r="A51" s="174" t="s">
        <v>2148</v>
      </c>
      <c r="B51" s="24"/>
      <c r="C51" s="166"/>
      <c r="D51" s="144"/>
    </row>
    <row r="52" spans="1:9" ht="14" hidden="1" thickBot="1" x14ac:dyDescent="0.2">
      <c r="A52" s="174" t="s">
        <v>2150</v>
      </c>
      <c r="B52" s="55"/>
      <c r="C52" s="167">
        <v>0</v>
      </c>
    </row>
    <row r="53" spans="1:9" x14ac:dyDescent="0.15">
      <c r="A53" s="174" t="s">
        <v>99</v>
      </c>
      <c r="B53" s="46"/>
      <c r="C53" s="47"/>
    </row>
    <row r="54" spans="1:9" x14ac:dyDescent="0.15">
      <c r="A54" s="186" t="s">
        <v>119</v>
      </c>
      <c r="B54" s="48" t="str">
        <f>InvoiceCurrency</f>
        <v>HKD</v>
      </c>
      <c r="C54" s="56">
        <f ca="1">SUM(Subtotal_Wine, Subtotal_Spirit, Subtotal_Beer)</f>
        <v>0</v>
      </c>
    </row>
    <row r="55" spans="1:9" x14ac:dyDescent="0.15">
      <c r="A55" s="186" t="s">
        <v>39</v>
      </c>
      <c r="B55" s="48" t="str">
        <f>InvoiceCurrency</f>
        <v>HKD</v>
      </c>
      <c r="C55" s="56">
        <f ca="1">SUM(Subtotal_Food)</f>
        <v>0</v>
      </c>
    </row>
    <row r="56" spans="1:9" hidden="1" x14ac:dyDescent="0.15">
      <c r="A56" s="186" t="s">
        <v>36</v>
      </c>
      <c r="B56" s="48" t="str">
        <f>InvoiceCurrency</f>
        <v>HKD</v>
      </c>
      <c r="C56" s="57">
        <f ca="1">SUM(Subtotal_Shipping)</f>
        <v>0</v>
      </c>
    </row>
    <row r="57" spans="1:9" x14ac:dyDescent="0.15">
      <c r="A57" s="186" t="s">
        <v>103</v>
      </c>
      <c r="B57" s="49" t="str">
        <f>InvoiceCurrency</f>
        <v>HKD</v>
      </c>
      <c r="C57" s="57">
        <f ca="1">IF(AND(SUM(C54:C56)&gt;5700), OFFSET(FeeAdminHKD, 0, InvoiceCurrencyOffset),0)</f>
        <v>0</v>
      </c>
    </row>
    <row r="58" spans="1:9" ht="14" thickBot="1" x14ac:dyDescent="0.2">
      <c r="A58" s="187" t="s">
        <v>104</v>
      </c>
      <c r="B58" s="188" t="str">
        <f>InvoiceCurrency</f>
        <v>HKD</v>
      </c>
      <c r="C58" s="58">
        <f ca="1">SUM(C54:C57)</f>
        <v>0</v>
      </c>
    </row>
    <row r="59" spans="1:9" ht="14" thickBot="1" x14ac:dyDescent="0.2">
      <c r="A59"/>
      <c r="B59"/>
      <c r="C59" s="19"/>
    </row>
    <row r="60" spans="1:9" ht="14" thickBot="1" x14ac:dyDescent="0.2">
      <c r="A60" s="189" t="s">
        <v>105</v>
      </c>
      <c r="B60" s="190"/>
      <c r="C60" s="191"/>
    </row>
    <row r="61" spans="1:9" ht="12" customHeight="1" x14ac:dyDescent="0.15">
      <c r="A61" s="41" t="s">
        <v>106</v>
      </c>
      <c r="B61" s="42"/>
      <c r="C61" s="43"/>
    </row>
    <row r="62" spans="1:9" ht="12" customHeight="1" x14ac:dyDescent="0.15">
      <c r="A62" s="44" t="s">
        <v>107</v>
      </c>
      <c r="B62" s="22" t="s">
        <v>2152</v>
      </c>
      <c r="C62" s="37"/>
    </row>
    <row r="63" spans="1:9" ht="12" customHeight="1" x14ac:dyDescent="0.15">
      <c r="A63" s="44" t="s">
        <v>108</v>
      </c>
      <c r="B63" s="22" t="s">
        <v>2153</v>
      </c>
      <c r="C63" s="37"/>
    </row>
    <row r="64" spans="1:9" ht="12" customHeight="1" x14ac:dyDescent="0.15">
      <c r="A64" s="44" t="s">
        <v>109</v>
      </c>
      <c r="B64" s="22" t="s">
        <v>2173</v>
      </c>
      <c r="C64" s="37"/>
      <c r="I64" s="40"/>
    </row>
    <row r="65" spans="1:3" ht="12" customHeight="1" thickBot="1" x14ac:dyDescent="0.2">
      <c r="A65" s="45" t="s">
        <v>110</v>
      </c>
      <c r="B65" s="23" t="s">
        <v>111</v>
      </c>
      <c r="C65" s="38"/>
    </row>
    <row r="66" spans="1:3" ht="12" customHeight="1" x14ac:dyDescent="0.15">
      <c r="A66" s="41" t="s">
        <v>49</v>
      </c>
      <c r="B66" s="42"/>
      <c r="C66" s="43"/>
    </row>
    <row r="67" spans="1:3" ht="12" customHeight="1" x14ac:dyDescent="0.15">
      <c r="A67" s="44" t="s">
        <v>115</v>
      </c>
      <c r="B67" s="22" t="s">
        <v>524</v>
      </c>
      <c r="C67" s="37"/>
    </row>
    <row r="68" spans="1:3" ht="12" customHeight="1" thickBot="1" x14ac:dyDescent="0.2">
      <c r="A68" s="151" t="s">
        <v>112</v>
      </c>
      <c r="B68" s="198">
        <v>0.04</v>
      </c>
      <c r="C68" s="38"/>
    </row>
    <row r="69" spans="1:3" ht="12" customHeight="1" x14ac:dyDescent="0.15">
      <c r="A69" s="20"/>
      <c r="B69" s="22"/>
      <c r="C69" s="37"/>
    </row>
    <row r="70" spans="1:3" ht="12" customHeight="1" x14ac:dyDescent="0.15">
      <c r="A70" s="20" t="s">
        <v>372</v>
      </c>
      <c r="B70" s="50"/>
      <c r="C70" s="37"/>
    </row>
    <row r="71" spans="1:3" ht="12" customHeight="1" x14ac:dyDescent="0.15">
      <c r="A71" s="44" t="s">
        <v>113</v>
      </c>
      <c r="B71" s="50" t="s">
        <v>2154</v>
      </c>
      <c r="C71" s="37"/>
    </row>
    <row r="72" spans="1:3" ht="12" customHeight="1" x14ac:dyDescent="0.15">
      <c r="A72" s="44" t="s">
        <v>114</v>
      </c>
      <c r="B72" s="50" t="s">
        <v>2155</v>
      </c>
      <c r="C72" s="37"/>
    </row>
    <row r="73" spans="1:3" ht="12" customHeight="1" x14ac:dyDescent="0.15">
      <c r="A73" s="44" t="s">
        <v>115</v>
      </c>
      <c r="B73" s="52" t="s">
        <v>525</v>
      </c>
      <c r="C73" s="37"/>
    </row>
    <row r="74" spans="1:3" ht="12" hidden="1" customHeight="1" x14ac:dyDescent="0.15">
      <c r="A74" s="44"/>
      <c r="B74" s="53" t="s">
        <v>388</v>
      </c>
      <c r="C74" s="37"/>
    </row>
    <row r="75" spans="1:3" ht="12" customHeight="1" x14ac:dyDescent="0.15">
      <c r="A75" s="44" t="s">
        <v>116</v>
      </c>
      <c r="B75" s="50" t="s">
        <v>2156</v>
      </c>
      <c r="C75" s="37"/>
    </row>
    <row r="76" spans="1:3" ht="12" customHeight="1" thickBot="1" x14ac:dyDescent="0.2">
      <c r="A76" s="21"/>
      <c r="B76" s="51"/>
      <c r="C76" s="38"/>
    </row>
    <row r="77" spans="1:3" ht="12" customHeight="1" x14ac:dyDescent="0.15">
      <c r="A77" s="192" t="s">
        <v>117</v>
      </c>
      <c r="B77" s="193"/>
      <c r="C77" s="194"/>
    </row>
    <row r="78" spans="1:3" ht="29" thickBot="1" x14ac:dyDescent="0.35">
      <c r="A78" s="195" t="s">
        <v>2157</v>
      </c>
      <c r="B78" s="196"/>
      <c r="C78" s="197"/>
    </row>
    <row r="79" spans="1:3" ht="14" hidden="1" thickBot="1" x14ac:dyDescent="0.2">
      <c r="A79"/>
      <c r="B79"/>
      <c r="C79" s="19"/>
    </row>
    <row r="80" spans="1:3" hidden="1" x14ac:dyDescent="0.15">
      <c r="A80" s="34" t="s">
        <v>98</v>
      </c>
      <c r="B80" s="35"/>
      <c r="C80" s="36"/>
    </row>
    <row r="81" spans="1:9" ht="12" hidden="1" customHeight="1" x14ac:dyDescent="0.15">
      <c r="A81" s="20" t="s">
        <v>82</v>
      </c>
      <c r="B81" s="22"/>
      <c r="C81" s="37"/>
    </row>
    <row r="82" spans="1:9" ht="12" hidden="1" customHeight="1" x14ac:dyDescent="0.15">
      <c r="A82" s="20" t="s">
        <v>83</v>
      </c>
      <c r="B82" s="22"/>
      <c r="C82" s="37"/>
    </row>
    <row r="83" spans="1:9" ht="12" hidden="1" customHeight="1" x14ac:dyDescent="0.15">
      <c r="A83" s="20" t="s">
        <v>84</v>
      </c>
      <c r="B83" s="22"/>
      <c r="C83" s="37"/>
    </row>
    <row r="84" spans="1:9" ht="12" hidden="1" customHeight="1" x14ac:dyDescent="0.15">
      <c r="A84" s="20" t="s">
        <v>85</v>
      </c>
      <c r="B84" s="22"/>
      <c r="C84" s="37"/>
      <c r="I84" s="40"/>
    </row>
    <row r="85" spans="1:9" ht="12" hidden="1" customHeight="1" x14ac:dyDescent="0.15">
      <c r="A85" s="20" t="s">
        <v>86</v>
      </c>
      <c r="B85" s="22"/>
      <c r="C85" s="37"/>
    </row>
    <row r="86" spans="1:9" ht="12" hidden="1" customHeight="1" x14ac:dyDescent="0.15">
      <c r="A86" s="20"/>
      <c r="B86" s="22"/>
      <c r="C86" s="37"/>
    </row>
    <row r="87" spans="1:9" ht="12" hidden="1" customHeight="1" x14ac:dyDescent="0.15">
      <c r="A87" s="20" t="s">
        <v>88</v>
      </c>
      <c r="B87" s="22"/>
      <c r="C87" s="37"/>
    </row>
    <row r="88" spans="1:9" ht="12" hidden="1" customHeight="1" x14ac:dyDescent="0.15">
      <c r="A88" s="20" t="s">
        <v>369</v>
      </c>
      <c r="B88" s="22"/>
      <c r="C88" s="37"/>
    </row>
    <row r="89" spans="1:9" ht="12" hidden="1" customHeight="1" x14ac:dyDescent="0.15">
      <c r="A89" s="20" t="s">
        <v>370</v>
      </c>
      <c r="B89" s="22"/>
      <c r="C89" s="37"/>
    </row>
    <row r="90" spans="1:9" ht="12" hidden="1" customHeight="1" x14ac:dyDescent="0.15">
      <c r="A90" s="20" t="s">
        <v>371</v>
      </c>
      <c r="B90" s="22"/>
      <c r="C90" s="37"/>
    </row>
    <row r="91" spans="1:9" ht="12" hidden="1" customHeight="1" x14ac:dyDescent="0.15">
      <c r="A91" s="20" t="s">
        <v>91</v>
      </c>
      <c r="B91" s="22"/>
      <c r="C91" s="37"/>
    </row>
    <row r="92" spans="1:9" ht="12" hidden="1" customHeight="1" x14ac:dyDescent="0.15">
      <c r="A92" s="20" t="s">
        <v>93</v>
      </c>
      <c r="B92" s="22"/>
      <c r="C92" s="37"/>
    </row>
    <row r="93" spans="1:9" ht="12" hidden="1" customHeight="1" x14ac:dyDescent="0.15">
      <c r="A93" s="20" t="s">
        <v>94</v>
      </c>
      <c r="B93" s="22"/>
      <c r="C93" s="37"/>
    </row>
    <row r="94" spans="1:9" ht="12" hidden="1" customHeight="1" x14ac:dyDescent="0.15">
      <c r="A94" s="20" t="s">
        <v>96</v>
      </c>
      <c r="B94" s="22"/>
      <c r="C94" s="37"/>
    </row>
    <row r="95" spans="1:9" ht="12" hidden="1" customHeight="1" x14ac:dyDescent="0.15">
      <c r="A95" s="20"/>
      <c r="B95" s="22"/>
      <c r="C95" s="37"/>
    </row>
    <row r="96" spans="1:9" ht="12" hidden="1" customHeight="1" x14ac:dyDescent="0.15">
      <c r="A96" s="148" t="s">
        <v>87</v>
      </c>
      <c r="B96" s="22"/>
      <c r="C96" s="37"/>
    </row>
    <row r="97" spans="1:256" ht="12" hidden="1" customHeight="1" x14ac:dyDescent="0.15">
      <c r="A97" s="148" t="s">
        <v>369</v>
      </c>
      <c r="B97" s="22"/>
      <c r="C97" s="37"/>
    </row>
    <row r="98" spans="1:256" ht="12" hidden="1" customHeight="1" x14ac:dyDescent="0.15">
      <c r="A98" s="148" t="s">
        <v>370</v>
      </c>
      <c r="B98" s="22"/>
      <c r="C98" s="37"/>
    </row>
    <row r="99" spans="1:256" ht="12" hidden="1" customHeight="1" x14ac:dyDescent="0.15">
      <c r="A99" s="148" t="s">
        <v>371</v>
      </c>
      <c r="B99" s="22"/>
      <c r="C99" s="37"/>
    </row>
    <row r="100" spans="1:256" ht="12" hidden="1" customHeight="1" x14ac:dyDescent="0.15">
      <c r="A100" s="148" t="s">
        <v>90</v>
      </c>
      <c r="B100" s="22"/>
      <c r="C100" s="37"/>
    </row>
    <row r="101" spans="1:256" ht="12" hidden="1" customHeight="1" x14ac:dyDescent="0.15">
      <c r="A101" s="148" t="s">
        <v>93</v>
      </c>
      <c r="B101" s="22"/>
      <c r="C101" s="37"/>
    </row>
    <row r="102" spans="1:256" ht="12" hidden="1" customHeight="1" x14ac:dyDescent="0.15">
      <c r="A102" s="148" t="s">
        <v>94</v>
      </c>
      <c r="B102" s="22"/>
      <c r="C102" s="37"/>
    </row>
    <row r="103" spans="1:256" ht="12" hidden="1" customHeight="1" x14ac:dyDescent="0.15">
      <c r="A103" s="148" t="s">
        <v>95</v>
      </c>
      <c r="B103" s="22"/>
      <c r="C103" s="37"/>
    </row>
    <row r="104" spans="1:256" ht="12" hidden="1" customHeight="1" x14ac:dyDescent="0.15">
      <c r="A104" s="20"/>
      <c r="B104" s="22"/>
      <c r="C104" s="37"/>
    </row>
    <row r="105" spans="1:256" ht="12" hidden="1" customHeight="1" x14ac:dyDescent="0.15">
      <c r="A105" s="20" t="s">
        <v>89</v>
      </c>
      <c r="B105" s="22"/>
      <c r="C105" s="37"/>
    </row>
    <row r="106" spans="1:256" ht="12" hidden="1" customHeight="1" x14ac:dyDescent="0.15">
      <c r="A106" s="20" t="s">
        <v>369</v>
      </c>
      <c r="B106" s="20"/>
      <c r="C106" s="20"/>
      <c r="D106" s="149"/>
      <c r="E106" s="149"/>
      <c r="F106" s="149"/>
      <c r="G106" s="149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  <c r="BI106" s="149"/>
      <c r="BJ106" s="149"/>
      <c r="BK106" s="149"/>
      <c r="BL106" s="149"/>
      <c r="BM106" s="149"/>
      <c r="BN106" s="149"/>
      <c r="BO106" s="149"/>
      <c r="BP106" s="149"/>
      <c r="BQ106" s="149"/>
      <c r="BR106" s="149"/>
      <c r="BS106" s="149"/>
      <c r="BT106" s="149"/>
      <c r="BU106" s="149"/>
      <c r="BV106" s="149"/>
      <c r="BW106" s="149"/>
      <c r="BX106" s="149"/>
      <c r="BY106" s="149"/>
      <c r="BZ106" s="149"/>
      <c r="CA106" s="149"/>
      <c r="CB106" s="149"/>
      <c r="CC106" s="149"/>
      <c r="CD106" s="149"/>
      <c r="CE106" s="149"/>
      <c r="CF106" s="149"/>
      <c r="CG106" s="149"/>
      <c r="CH106" s="149"/>
      <c r="CI106" s="149"/>
      <c r="CJ106" s="149"/>
      <c r="CK106" s="149"/>
      <c r="CL106" s="149"/>
      <c r="CM106" s="149"/>
      <c r="CN106" s="149"/>
      <c r="CO106" s="149"/>
      <c r="CP106" s="149"/>
      <c r="CQ106" s="149"/>
      <c r="CR106" s="149"/>
      <c r="CS106" s="149"/>
      <c r="CT106" s="149"/>
      <c r="CU106" s="149"/>
      <c r="CV106" s="149"/>
      <c r="CW106" s="149"/>
      <c r="CX106" s="149"/>
      <c r="CY106" s="149"/>
      <c r="CZ106" s="149"/>
      <c r="DA106" s="149"/>
      <c r="DB106" s="149"/>
      <c r="DC106" s="149"/>
      <c r="DD106" s="149"/>
      <c r="DE106" s="149"/>
      <c r="DF106" s="149"/>
      <c r="DG106" s="149"/>
      <c r="DH106" s="149"/>
      <c r="DI106" s="149"/>
      <c r="DJ106" s="149"/>
      <c r="DK106" s="149"/>
      <c r="DL106" s="149"/>
      <c r="DM106" s="149"/>
      <c r="DN106" s="149"/>
      <c r="DO106" s="149"/>
      <c r="DP106" s="149"/>
      <c r="DQ106" s="149"/>
      <c r="DR106" s="149"/>
      <c r="DS106" s="149"/>
      <c r="DT106" s="149"/>
      <c r="DU106" s="149"/>
      <c r="DV106" s="149"/>
      <c r="DW106" s="149"/>
      <c r="DX106" s="149"/>
      <c r="DY106" s="149"/>
      <c r="DZ106" s="149"/>
      <c r="EA106" s="149"/>
      <c r="EB106" s="149"/>
      <c r="EC106" s="149"/>
      <c r="ED106" s="149"/>
      <c r="EE106" s="149"/>
      <c r="EF106" s="149"/>
      <c r="EG106" s="149"/>
      <c r="EH106" s="149"/>
      <c r="EI106" s="149"/>
      <c r="EJ106" s="149"/>
      <c r="EK106" s="149"/>
      <c r="EL106" s="149"/>
      <c r="EM106" s="149"/>
      <c r="EN106" s="149"/>
      <c r="EO106" s="149"/>
      <c r="EP106" s="149"/>
      <c r="EQ106" s="149"/>
      <c r="ER106" s="149"/>
      <c r="ES106" s="149"/>
      <c r="ET106" s="149"/>
      <c r="EU106" s="149"/>
      <c r="EV106" s="149"/>
      <c r="EW106" s="149"/>
      <c r="EX106" s="149"/>
      <c r="EY106" s="149"/>
      <c r="EZ106" s="149"/>
      <c r="FA106" s="149"/>
      <c r="FB106" s="149"/>
      <c r="FC106" s="149"/>
      <c r="FD106" s="149"/>
      <c r="FE106" s="149"/>
      <c r="FF106" s="149"/>
      <c r="FG106" s="149"/>
      <c r="FH106" s="149"/>
      <c r="FI106" s="149"/>
      <c r="FJ106" s="149"/>
      <c r="FK106" s="149"/>
      <c r="FL106" s="149"/>
      <c r="FM106" s="149"/>
      <c r="FN106" s="149"/>
      <c r="FO106" s="149"/>
      <c r="FP106" s="149"/>
      <c r="FQ106" s="149"/>
      <c r="FR106" s="149"/>
      <c r="FS106" s="149"/>
      <c r="FT106" s="149"/>
      <c r="FU106" s="149"/>
      <c r="FV106" s="149"/>
      <c r="FW106" s="149"/>
      <c r="FX106" s="149"/>
      <c r="FY106" s="149"/>
      <c r="FZ106" s="149"/>
      <c r="GA106" s="149"/>
      <c r="GB106" s="149"/>
      <c r="GC106" s="149"/>
      <c r="GD106" s="149"/>
      <c r="GE106" s="149"/>
      <c r="GF106" s="149"/>
      <c r="GG106" s="149"/>
      <c r="GH106" s="149"/>
      <c r="GI106" s="149"/>
      <c r="GJ106" s="149"/>
      <c r="GK106" s="149"/>
      <c r="GL106" s="149"/>
      <c r="GM106" s="149"/>
      <c r="GN106" s="149"/>
      <c r="GO106" s="149"/>
      <c r="GP106" s="149"/>
      <c r="GQ106" s="149"/>
      <c r="GR106" s="149"/>
      <c r="GS106" s="149"/>
      <c r="GT106" s="149"/>
      <c r="GU106" s="149"/>
      <c r="GV106" s="149"/>
      <c r="GW106" s="149"/>
      <c r="GX106" s="149"/>
      <c r="GY106" s="149"/>
      <c r="GZ106" s="149"/>
      <c r="HA106" s="149"/>
      <c r="HB106" s="149"/>
      <c r="HC106" s="149"/>
      <c r="HD106" s="149"/>
      <c r="HE106" s="149"/>
      <c r="HF106" s="149"/>
      <c r="HG106" s="149"/>
      <c r="HH106" s="149"/>
      <c r="HI106" s="149"/>
      <c r="HJ106" s="149"/>
      <c r="HK106" s="149"/>
      <c r="HL106" s="149"/>
      <c r="HM106" s="149"/>
      <c r="HN106" s="149"/>
      <c r="HO106" s="149"/>
      <c r="HP106" s="149"/>
      <c r="HQ106" s="149"/>
      <c r="HR106" s="149"/>
      <c r="HS106" s="149"/>
      <c r="HT106" s="149"/>
      <c r="HU106" s="149"/>
      <c r="HV106" s="149"/>
      <c r="HW106" s="149"/>
      <c r="HX106" s="149"/>
      <c r="HY106" s="149"/>
      <c r="HZ106" s="149"/>
      <c r="IA106" s="149"/>
      <c r="IB106" s="149"/>
      <c r="IC106" s="149"/>
      <c r="ID106" s="149"/>
      <c r="IE106" s="149"/>
      <c r="IF106" s="149"/>
      <c r="IG106" s="149"/>
      <c r="IH106" s="149"/>
      <c r="II106" s="149"/>
      <c r="IJ106" s="149"/>
      <c r="IK106" s="149"/>
      <c r="IL106" s="149"/>
      <c r="IM106" s="149"/>
      <c r="IN106" s="149"/>
      <c r="IO106" s="149"/>
      <c r="IP106" s="149"/>
      <c r="IQ106" s="149"/>
      <c r="IR106" s="149"/>
      <c r="IS106" s="149"/>
      <c r="IT106" s="149"/>
      <c r="IU106" s="149"/>
      <c r="IV106" s="149"/>
    </row>
    <row r="107" spans="1:256" ht="12" hidden="1" customHeight="1" x14ac:dyDescent="0.15">
      <c r="A107" s="22" t="s">
        <v>370</v>
      </c>
      <c r="B107" s="22"/>
      <c r="C107" s="22"/>
      <c r="D107" s="150"/>
      <c r="E107" s="149"/>
      <c r="F107" s="149"/>
      <c r="G107" s="149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49"/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  <c r="BI107" s="149"/>
      <c r="BJ107" s="149"/>
      <c r="BK107" s="149"/>
      <c r="BL107" s="149"/>
      <c r="BM107" s="149"/>
      <c r="BN107" s="149"/>
      <c r="BO107" s="149"/>
      <c r="BP107" s="149"/>
      <c r="BQ107" s="149"/>
      <c r="BR107" s="149"/>
      <c r="BS107" s="149"/>
      <c r="BT107" s="149"/>
      <c r="BU107" s="149"/>
      <c r="BV107" s="149"/>
      <c r="BW107" s="149"/>
      <c r="BX107" s="149"/>
      <c r="BY107" s="149"/>
      <c r="BZ107" s="149"/>
      <c r="CA107" s="149"/>
      <c r="CB107" s="149"/>
      <c r="CC107" s="149"/>
      <c r="CD107" s="149"/>
      <c r="CE107" s="149"/>
      <c r="CF107" s="149"/>
      <c r="CG107" s="149"/>
      <c r="CH107" s="149"/>
      <c r="CI107" s="149"/>
      <c r="CJ107" s="149"/>
      <c r="CK107" s="149"/>
      <c r="CL107" s="149"/>
      <c r="CM107" s="149"/>
      <c r="CN107" s="149"/>
      <c r="CO107" s="149"/>
      <c r="CP107" s="149"/>
      <c r="CQ107" s="149"/>
      <c r="CR107" s="149"/>
      <c r="CS107" s="149"/>
      <c r="CT107" s="149"/>
      <c r="CU107" s="149"/>
      <c r="CV107" s="149"/>
      <c r="CW107" s="149"/>
      <c r="CX107" s="149"/>
      <c r="CY107" s="149"/>
      <c r="CZ107" s="149"/>
      <c r="DA107" s="149"/>
      <c r="DB107" s="149"/>
      <c r="DC107" s="149"/>
      <c r="DD107" s="149"/>
      <c r="DE107" s="149"/>
      <c r="DF107" s="149"/>
      <c r="DG107" s="149"/>
      <c r="DH107" s="149"/>
      <c r="DI107" s="149"/>
      <c r="DJ107" s="149"/>
      <c r="DK107" s="149"/>
      <c r="DL107" s="149"/>
      <c r="DM107" s="149"/>
      <c r="DN107" s="149"/>
      <c r="DO107" s="149"/>
      <c r="DP107" s="149"/>
      <c r="DQ107" s="149"/>
      <c r="DR107" s="149"/>
      <c r="DS107" s="149"/>
      <c r="DT107" s="149"/>
      <c r="DU107" s="149"/>
      <c r="DV107" s="149"/>
      <c r="DW107" s="149"/>
      <c r="DX107" s="149"/>
      <c r="DY107" s="149"/>
      <c r="DZ107" s="149"/>
      <c r="EA107" s="149"/>
      <c r="EB107" s="149"/>
      <c r="EC107" s="149"/>
      <c r="ED107" s="149"/>
      <c r="EE107" s="149"/>
      <c r="EF107" s="149"/>
      <c r="EG107" s="149"/>
      <c r="EH107" s="149"/>
      <c r="EI107" s="149"/>
      <c r="EJ107" s="149"/>
      <c r="EK107" s="149"/>
      <c r="EL107" s="149"/>
      <c r="EM107" s="149"/>
      <c r="EN107" s="149"/>
      <c r="EO107" s="149"/>
      <c r="EP107" s="149"/>
      <c r="EQ107" s="149"/>
      <c r="ER107" s="149"/>
      <c r="ES107" s="149"/>
      <c r="ET107" s="149"/>
      <c r="EU107" s="149"/>
      <c r="EV107" s="149"/>
      <c r="EW107" s="149"/>
      <c r="EX107" s="149"/>
      <c r="EY107" s="149"/>
      <c r="EZ107" s="149"/>
      <c r="FA107" s="149"/>
      <c r="FB107" s="149"/>
      <c r="FC107" s="149"/>
      <c r="FD107" s="149"/>
      <c r="FE107" s="149"/>
      <c r="FF107" s="149"/>
      <c r="FG107" s="149"/>
      <c r="FH107" s="149"/>
      <c r="FI107" s="149"/>
      <c r="FJ107" s="149"/>
      <c r="FK107" s="149"/>
      <c r="FL107" s="149"/>
      <c r="FM107" s="149"/>
      <c r="FN107" s="149"/>
      <c r="FO107" s="149"/>
      <c r="FP107" s="149"/>
      <c r="FQ107" s="149"/>
      <c r="FR107" s="149"/>
      <c r="FS107" s="149"/>
      <c r="FT107" s="149"/>
      <c r="FU107" s="149"/>
      <c r="FV107" s="149"/>
      <c r="FW107" s="149"/>
      <c r="FX107" s="149"/>
      <c r="FY107" s="149"/>
      <c r="FZ107" s="149"/>
      <c r="GA107" s="149"/>
      <c r="GB107" s="149"/>
      <c r="GC107" s="149"/>
      <c r="GD107" s="149"/>
      <c r="GE107" s="149"/>
      <c r="GF107" s="149"/>
      <c r="GG107" s="149"/>
      <c r="GH107" s="149"/>
      <c r="GI107" s="149"/>
      <c r="GJ107" s="149"/>
      <c r="GK107" s="149"/>
      <c r="GL107" s="149"/>
      <c r="GM107" s="149"/>
      <c r="GN107" s="149"/>
      <c r="GO107" s="149"/>
      <c r="GP107" s="149"/>
      <c r="GQ107" s="149"/>
      <c r="GR107" s="149"/>
      <c r="GS107" s="149"/>
      <c r="GT107" s="149"/>
      <c r="GU107" s="149"/>
      <c r="GV107" s="149"/>
      <c r="GW107" s="149"/>
      <c r="GX107" s="149"/>
      <c r="GY107" s="149"/>
      <c r="GZ107" s="149"/>
      <c r="HA107" s="149"/>
      <c r="HB107" s="149"/>
      <c r="HC107" s="149"/>
      <c r="HD107" s="149"/>
      <c r="HE107" s="149"/>
      <c r="HF107" s="149"/>
      <c r="HG107" s="149"/>
      <c r="HH107" s="149"/>
      <c r="HI107" s="149"/>
      <c r="HJ107" s="149"/>
      <c r="HK107" s="149"/>
      <c r="HL107" s="149"/>
      <c r="HM107" s="149"/>
      <c r="HN107" s="149"/>
      <c r="HO107" s="149"/>
      <c r="HP107" s="149"/>
      <c r="HQ107" s="149"/>
      <c r="HR107" s="149"/>
      <c r="HS107" s="149"/>
      <c r="HT107" s="149"/>
      <c r="HU107" s="149"/>
      <c r="HV107" s="149"/>
      <c r="HW107" s="149"/>
      <c r="HX107" s="149"/>
      <c r="HY107" s="149"/>
      <c r="HZ107" s="149"/>
      <c r="IA107" s="149"/>
      <c r="IB107" s="149"/>
      <c r="IC107" s="149"/>
      <c r="ID107" s="149"/>
      <c r="IE107" s="149"/>
      <c r="IF107" s="149"/>
      <c r="IG107" s="149"/>
      <c r="IH107" s="149"/>
      <c r="II107" s="149"/>
      <c r="IJ107" s="149"/>
      <c r="IK107" s="149"/>
      <c r="IL107" s="149"/>
      <c r="IM107" s="149"/>
      <c r="IN107" s="149"/>
      <c r="IO107" s="149"/>
      <c r="IP107" s="149"/>
      <c r="IQ107" s="149"/>
      <c r="IR107" s="149"/>
      <c r="IS107" s="149"/>
      <c r="IT107" s="149"/>
      <c r="IU107" s="149"/>
      <c r="IV107" s="149"/>
    </row>
    <row r="108" spans="1:256" ht="12" hidden="1" customHeight="1" x14ac:dyDescent="0.15">
      <c r="A108" s="20" t="s">
        <v>371</v>
      </c>
      <c r="B108" s="20"/>
      <c r="C108" s="20"/>
      <c r="D108" s="149"/>
      <c r="E108" s="149"/>
      <c r="F108" s="149"/>
      <c r="G108" s="149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49"/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49"/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49"/>
      <c r="BH108" s="149"/>
      <c r="BI108" s="149"/>
      <c r="BJ108" s="149"/>
      <c r="BK108" s="149"/>
      <c r="BL108" s="149"/>
      <c r="BM108" s="149"/>
      <c r="BN108" s="149"/>
      <c r="BO108" s="149"/>
      <c r="BP108" s="149"/>
      <c r="BQ108" s="149"/>
      <c r="BR108" s="149"/>
      <c r="BS108" s="149"/>
      <c r="BT108" s="149"/>
      <c r="BU108" s="149"/>
      <c r="BV108" s="149"/>
      <c r="BW108" s="149"/>
      <c r="BX108" s="149"/>
      <c r="BY108" s="149"/>
      <c r="BZ108" s="149"/>
      <c r="CA108" s="149"/>
      <c r="CB108" s="149"/>
      <c r="CC108" s="149"/>
      <c r="CD108" s="149"/>
      <c r="CE108" s="149"/>
      <c r="CF108" s="149"/>
      <c r="CG108" s="149"/>
      <c r="CH108" s="149"/>
      <c r="CI108" s="149"/>
      <c r="CJ108" s="149"/>
      <c r="CK108" s="149"/>
      <c r="CL108" s="149"/>
      <c r="CM108" s="149"/>
      <c r="CN108" s="149"/>
      <c r="CO108" s="149"/>
      <c r="CP108" s="149"/>
      <c r="CQ108" s="149"/>
      <c r="CR108" s="149"/>
      <c r="CS108" s="149"/>
      <c r="CT108" s="149"/>
      <c r="CU108" s="149"/>
      <c r="CV108" s="149"/>
      <c r="CW108" s="149"/>
      <c r="CX108" s="149"/>
      <c r="CY108" s="149"/>
      <c r="CZ108" s="149"/>
      <c r="DA108" s="149"/>
      <c r="DB108" s="149"/>
      <c r="DC108" s="149"/>
      <c r="DD108" s="149"/>
      <c r="DE108" s="149"/>
      <c r="DF108" s="149"/>
      <c r="DG108" s="149"/>
      <c r="DH108" s="149"/>
      <c r="DI108" s="149"/>
      <c r="DJ108" s="149"/>
      <c r="DK108" s="149"/>
      <c r="DL108" s="149"/>
      <c r="DM108" s="149"/>
      <c r="DN108" s="149"/>
      <c r="DO108" s="149"/>
      <c r="DP108" s="149"/>
      <c r="DQ108" s="149"/>
      <c r="DR108" s="149"/>
      <c r="DS108" s="149"/>
      <c r="DT108" s="149"/>
      <c r="DU108" s="149"/>
      <c r="DV108" s="149"/>
      <c r="DW108" s="149"/>
      <c r="DX108" s="149"/>
      <c r="DY108" s="149"/>
      <c r="DZ108" s="149"/>
      <c r="EA108" s="149"/>
      <c r="EB108" s="149"/>
      <c r="EC108" s="149"/>
      <c r="ED108" s="149"/>
      <c r="EE108" s="149"/>
      <c r="EF108" s="149"/>
      <c r="EG108" s="149"/>
      <c r="EH108" s="149"/>
      <c r="EI108" s="149"/>
      <c r="EJ108" s="149"/>
      <c r="EK108" s="149"/>
      <c r="EL108" s="149"/>
      <c r="EM108" s="149"/>
      <c r="EN108" s="149"/>
      <c r="EO108" s="149"/>
      <c r="EP108" s="149"/>
      <c r="EQ108" s="149"/>
      <c r="ER108" s="149"/>
      <c r="ES108" s="149"/>
      <c r="ET108" s="149"/>
      <c r="EU108" s="149"/>
      <c r="EV108" s="149"/>
      <c r="EW108" s="149"/>
      <c r="EX108" s="149"/>
      <c r="EY108" s="149"/>
      <c r="EZ108" s="149"/>
      <c r="FA108" s="149"/>
      <c r="FB108" s="149"/>
      <c r="FC108" s="149"/>
      <c r="FD108" s="149"/>
      <c r="FE108" s="149"/>
      <c r="FF108" s="149"/>
      <c r="FG108" s="149"/>
      <c r="FH108" s="149"/>
      <c r="FI108" s="149"/>
      <c r="FJ108" s="149"/>
      <c r="FK108" s="149"/>
      <c r="FL108" s="149"/>
      <c r="FM108" s="149"/>
      <c r="FN108" s="149"/>
      <c r="FO108" s="149"/>
      <c r="FP108" s="149"/>
      <c r="FQ108" s="149"/>
      <c r="FR108" s="149"/>
      <c r="FS108" s="149"/>
      <c r="FT108" s="149"/>
      <c r="FU108" s="149"/>
      <c r="FV108" s="149"/>
      <c r="FW108" s="149"/>
      <c r="FX108" s="149"/>
      <c r="FY108" s="149"/>
      <c r="FZ108" s="149"/>
      <c r="GA108" s="149"/>
      <c r="GB108" s="149"/>
      <c r="GC108" s="149"/>
      <c r="GD108" s="149"/>
      <c r="GE108" s="149"/>
      <c r="GF108" s="149"/>
      <c r="GG108" s="149"/>
      <c r="GH108" s="149"/>
      <c r="GI108" s="149"/>
      <c r="GJ108" s="149"/>
      <c r="GK108" s="149"/>
      <c r="GL108" s="149"/>
      <c r="GM108" s="149"/>
      <c r="GN108" s="149"/>
      <c r="GO108" s="149"/>
      <c r="GP108" s="149"/>
      <c r="GQ108" s="149"/>
      <c r="GR108" s="149"/>
      <c r="GS108" s="149"/>
      <c r="GT108" s="149"/>
      <c r="GU108" s="149"/>
      <c r="GV108" s="149"/>
      <c r="GW108" s="149"/>
      <c r="GX108" s="149"/>
      <c r="GY108" s="149"/>
      <c r="GZ108" s="149"/>
      <c r="HA108" s="149"/>
      <c r="HB108" s="149"/>
      <c r="HC108" s="149"/>
      <c r="HD108" s="149"/>
      <c r="HE108" s="149"/>
      <c r="HF108" s="149"/>
      <c r="HG108" s="149"/>
      <c r="HH108" s="149"/>
      <c r="HI108" s="149"/>
      <c r="HJ108" s="149"/>
      <c r="HK108" s="149"/>
      <c r="HL108" s="149"/>
      <c r="HM108" s="149"/>
      <c r="HN108" s="149"/>
      <c r="HO108" s="149"/>
      <c r="HP108" s="149"/>
      <c r="HQ108" s="149"/>
      <c r="HR108" s="149"/>
      <c r="HS108" s="149"/>
      <c r="HT108" s="149"/>
      <c r="HU108" s="149"/>
      <c r="HV108" s="149"/>
      <c r="HW108" s="149"/>
      <c r="HX108" s="149"/>
      <c r="HY108" s="149"/>
      <c r="HZ108" s="149"/>
      <c r="IA108" s="149"/>
      <c r="IB108" s="149"/>
      <c r="IC108" s="149"/>
      <c r="ID108" s="149"/>
      <c r="IE108" s="149"/>
      <c r="IF108" s="149"/>
      <c r="IG108" s="149"/>
      <c r="IH108" s="149"/>
      <c r="II108" s="149"/>
      <c r="IJ108" s="149"/>
      <c r="IK108" s="149"/>
      <c r="IL108" s="149"/>
      <c r="IM108" s="149"/>
      <c r="IN108" s="149"/>
      <c r="IO108" s="149"/>
      <c r="IP108" s="149"/>
      <c r="IQ108" s="149"/>
      <c r="IR108" s="149"/>
      <c r="IS108" s="149"/>
      <c r="IT108" s="149"/>
      <c r="IU108" s="149"/>
      <c r="IV108" s="149"/>
    </row>
    <row r="109" spans="1:256" ht="12" hidden="1" customHeight="1" x14ac:dyDescent="0.15">
      <c r="A109" s="20" t="s">
        <v>92</v>
      </c>
      <c r="B109" s="22"/>
      <c r="C109" s="37"/>
    </row>
    <row r="110" spans="1:256" ht="12" hidden="1" customHeight="1" x14ac:dyDescent="0.15">
      <c r="A110" s="20" t="s">
        <v>93</v>
      </c>
      <c r="B110" s="22"/>
      <c r="C110" s="37"/>
    </row>
    <row r="111" spans="1:256" ht="12" hidden="1" customHeight="1" x14ac:dyDescent="0.15">
      <c r="A111" s="20" t="s">
        <v>94</v>
      </c>
      <c r="B111" s="22"/>
      <c r="C111" s="37"/>
    </row>
    <row r="112" spans="1:256" ht="12" hidden="1" customHeight="1" thickBot="1" x14ac:dyDescent="0.2">
      <c r="A112" s="21" t="s">
        <v>97</v>
      </c>
      <c r="B112" s="23"/>
      <c r="C112" s="38"/>
    </row>
    <row r="113" spans="1:3" ht="14" thickBot="1" x14ac:dyDescent="0.2">
      <c r="A113"/>
      <c r="B113"/>
      <c r="C113" s="19"/>
    </row>
    <row r="114" spans="1:3" x14ac:dyDescent="0.15">
      <c r="A114" s="34" t="s">
        <v>40</v>
      </c>
      <c r="B114" s="35"/>
      <c r="C114" s="36"/>
    </row>
    <row r="115" spans="1:3" ht="12" customHeight="1" x14ac:dyDescent="0.15">
      <c r="A115" s="147" t="s">
        <v>2170</v>
      </c>
      <c r="B115" s="22"/>
      <c r="C115" s="146" t="s">
        <v>374</v>
      </c>
    </row>
    <row r="116" spans="1:3" ht="12" customHeight="1" x14ac:dyDescent="0.15">
      <c r="A116" s="145" t="s">
        <v>365</v>
      </c>
      <c r="B116" s="22"/>
      <c r="C116" s="37" t="s">
        <v>375</v>
      </c>
    </row>
    <row r="117" spans="1:3" ht="12" customHeight="1" x14ac:dyDescent="0.15">
      <c r="A117" s="145" t="s">
        <v>366</v>
      </c>
      <c r="B117" s="22"/>
      <c r="C117" s="157" t="s">
        <v>377</v>
      </c>
    </row>
    <row r="118" spans="1:3" ht="12" customHeight="1" x14ac:dyDescent="0.15">
      <c r="A118" s="145" t="s">
        <v>367</v>
      </c>
      <c r="B118" s="22"/>
      <c r="C118" s="37" t="s">
        <v>376</v>
      </c>
    </row>
    <row r="119" spans="1:3" ht="12" customHeight="1" x14ac:dyDescent="0.15">
      <c r="A119" s="145" t="s">
        <v>373</v>
      </c>
      <c r="B119" s="22"/>
      <c r="C119" s="152" t="s">
        <v>2171</v>
      </c>
    </row>
    <row r="120" spans="1:3" ht="12" customHeight="1" x14ac:dyDescent="0.15">
      <c r="A120" s="145" t="s">
        <v>368</v>
      </c>
      <c r="B120" s="22"/>
      <c r="C120" s="152" t="s">
        <v>2158</v>
      </c>
    </row>
    <row r="121" spans="1:3" ht="12" customHeight="1" x14ac:dyDescent="0.15">
      <c r="A121" s="145"/>
      <c r="B121" s="22"/>
      <c r="C121" s="152" t="s">
        <v>2172</v>
      </c>
    </row>
    <row r="122" spans="1:3" ht="12" customHeight="1" x14ac:dyDescent="0.15">
      <c r="A122" s="145"/>
      <c r="B122" s="22"/>
      <c r="C122" s="152" t="s">
        <v>2159</v>
      </c>
    </row>
    <row r="123" spans="1:3" ht="12" customHeight="1" x14ac:dyDescent="0.15">
      <c r="A123" s="20"/>
      <c r="B123" s="22"/>
      <c r="C123" s="37"/>
    </row>
    <row r="124" spans="1:3" ht="12" customHeight="1" x14ac:dyDescent="0.15">
      <c r="A124" s="20" t="s">
        <v>2160</v>
      </c>
      <c r="B124" s="22"/>
      <c r="C124" s="37"/>
    </row>
    <row r="125" spans="1:3" ht="12" customHeight="1" thickBot="1" x14ac:dyDescent="0.2">
      <c r="A125" s="21"/>
      <c r="B125" s="23"/>
      <c r="C125" s="38"/>
    </row>
  </sheetData>
  <sheetProtection algorithmName="SHA-512" hashValue="UIlEKpnfHk2oKMxP6dMU/4UgngGBEtll+58D66yJ9hmtVFRtrkY2T611Onkxfjk1fgFRUYwJnU6ntWGIwcPHtw==" saltValue="22PojwG8kGUY1Gt6HHDCCA==" spinCount="100000" sheet="1" selectLockedCells="1"/>
  <dataValidations count="3">
    <dataValidation type="list" allowBlank="1" showInputMessage="1" showErrorMessage="1" sqref="B36:B40 B12:B13" xr:uid="{00000000-0002-0000-0000-000000000000}">
      <formula1>CheckBox</formula1>
    </dataValidation>
    <dataValidation type="list" allowBlank="1" showInputMessage="1" showErrorMessage="1" sqref="C49" xr:uid="{00000000-0002-0000-0000-000001000000}">
      <formula1>PaymentMethod</formula1>
    </dataValidation>
    <dataValidation type="list" allowBlank="1" showInputMessage="1" showErrorMessage="1" sqref="C50" xr:uid="{00000000-0002-0000-0000-000002000000}">
      <formula1>PaymentCurrency</formula1>
    </dataValidation>
  </dataValidations>
  <hyperlinks>
    <hyperlink ref="C117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101"/>
  <sheetViews>
    <sheetView zoomScale="125" zoomScaleNormal="170" workbookViewId="0">
      <selection activeCell="B3" sqref="B3"/>
    </sheetView>
  </sheetViews>
  <sheetFormatPr baseColWidth="10" defaultRowHeight="13" x14ac:dyDescent="0.15"/>
  <cols>
    <col min="1" max="1" width="3.5" style="14" customWidth="1"/>
    <col min="2" max="2" width="31.6640625" style="15" customWidth="1"/>
    <col min="3" max="3" width="23" style="16" customWidth="1"/>
    <col min="4" max="4" width="19.33203125" style="76" customWidth="1"/>
    <col min="5" max="5" width="18.6640625" style="77" customWidth="1"/>
    <col min="6" max="6" width="16.5" style="77" customWidth="1"/>
    <col min="7" max="7" width="18.33203125" style="77" customWidth="1"/>
    <col min="8" max="8" width="8.6640625" style="78" customWidth="1"/>
    <col min="9" max="9" width="12.5" style="15" customWidth="1"/>
    <col min="10" max="10" width="13" style="14" customWidth="1"/>
    <col min="11" max="11" width="13" style="16" customWidth="1"/>
    <col min="12" max="12" width="15.6640625" style="15" customWidth="1"/>
    <col min="13" max="14" width="8" style="14" customWidth="1"/>
    <col min="15" max="15" width="7.6640625" style="16" customWidth="1"/>
    <col min="16" max="16" width="10.83203125" style="15"/>
    <col min="17" max="17" width="10.83203125" style="16"/>
    <col min="18" max="18" width="11.6640625" style="15" customWidth="1"/>
    <col min="19" max="19" width="7.5" style="59" customWidth="1"/>
    <col min="20" max="20" width="11.6640625" style="14" customWidth="1"/>
    <col min="21" max="21" width="7.5" style="59" customWidth="1"/>
    <col min="22" max="22" width="11.6640625" style="14" customWidth="1"/>
    <col min="23" max="23" width="7.5" style="59" customWidth="1"/>
    <col min="24" max="24" width="11.6640625" style="14" customWidth="1"/>
    <col min="25" max="25" width="7.5" style="59" customWidth="1"/>
    <col min="26" max="26" width="11.6640625" style="14" customWidth="1"/>
    <col min="27" max="27" width="7.5" style="59" customWidth="1"/>
    <col min="28" max="28" width="7.5" style="61" customWidth="1"/>
    <col min="29" max="29" width="8" style="15" hidden="1" customWidth="1"/>
    <col min="30" max="30" width="8" style="15" customWidth="1"/>
    <col min="31" max="31" width="27.6640625" style="17" customWidth="1"/>
    <col min="32" max="32" width="13.6640625" style="15" customWidth="1"/>
    <col min="33" max="33" width="13.6640625" style="16" customWidth="1"/>
    <col min="34" max="35" width="13.6640625" style="64" hidden="1" customWidth="1"/>
    <col min="36" max="16384" width="10.83203125" style="14"/>
  </cols>
  <sheetData>
    <row r="1" spans="1:43" s="31" customFormat="1" ht="26" thickTop="1" thickBot="1" x14ac:dyDescent="0.2">
      <c r="A1" s="30"/>
      <c r="B1" s="199" t="s">
        <v>7</v>
      </c>
      <c r="C1" s="206" t="s">
        <v>8</v>
      </c>
      <c r="D1" s="199" t="s">
        <v>9</v>
      </c>
      <c r="E1" s="200" t="s">
        <v>10</v>
      </c>
      <c r="F1" s="200" t="s">
        <v>311</v>
      </c>
      <c r="G1" s="200" t="s">
        <v>312</v>
      </c>
      <c r="H1" s="201" t="s">
        <v>314</v>
      </c>
      <c r="I1" s="199" t="s">
        <v>14</v>
      </c>
      <c r="J1" s="205" t="s">
        <v>3</v>
      </c>
      <c r="K1" s="206" t="s">
        <v>15</v>
      </c>
      <c r="L1" s="202" t="s">
        <v>16</v>
      </c>
      <c r="M1" s="200" t="s">
        <v>17</v>
      </c>
      <c r="N1" s="200" t="s">
        <v>18</v>
      </c>
      <c r="O1" s="201" t="s">
        <v>19</v>
      </c>
      <c r="P1" s="207" t="s">
        <v>5</v>
      </c>
      <c r="Q1" s="208" t="s">
        <v>32</v>
      </c>
      <c r="R1" s="204" t="s">
        <v>20</v>
      </c>
      <c r="S1" s="209" t="s">
        <v>21</v>
      </c>
      <c r="T1" s="200" t="s">
        <v>22</v>
      </c>
      <c r="U1" s="209" t="s">
        <v>24</v>
      </c>
      <c r="V1" s="200" t="s">
        <v>23</v>
      </c>
      <c r="W1" s="209" t="s">
        <v>25</v>
      </c>
      <c r="X1" s="200" t="s">
        <v>102</v>
      </c>
      <c r="Y1" s="209" t="s">
        <v>26</v>
      </c>
      <c r="Z1" s="200" t="s">
        <v>27</v>
      </c>
      <c r="AA1" s="210" t="s">
        <v>28</v>
      </c>
      <c r="AB1" s="60" t="s">
        <v>118</v>
      </c>
      <c r="AC1" s="33" t="s">
        <v>38</v>
      </c>
      <c r="AD1" s="211" t="s">
        <v>4</v>
      </c>
      <c r="AE1" s="203" t="s">
        <v>29</v>
      </c>
      <c r="AF1" s="204" t="s">
        <v>30</v>
      </c>
      <c r="AG1" s="206" t="s">
        <v>31</v>
      </c>
      <c r="AH1" s="62" t="str">
        <f>"Entry " &amp; InvoiceCurrency</f>
        <v>Entry HKD</v>
      </c>
      <c r="AI1" s="62" t="str">
        <f>"Group Shipping " &amp; InvoiceCurrency</f>
        <v>Group Shipping HKD</v>
      </c>
    </row>
    <row r="2" spans="1:43" ht="20" customHeight="1" thickTop="1" x14ac:dyDescent="0.15">
      <c r="A2" s="67" t="s">
        <v>277</v>
      </c>
      <c r="B2" s="80" t="s">
        <v>2162</v>
      </c>
      <c r="C2" s="81" t="s">
        <v>2163</v>
      </c>
      <c r="D2" s="80" t="s">
        <v>2097</v>
      </c>
      <c r="E2" s="82" t="s">
        <v>1815</v>
      </c>
      <c r="F2" s="82"/>
      <c r="G2" s="82"/>
      <c r="H2" s="83"/>
      <c r="I2" s="80" t="s">
        <v>315</v>
      </c>
      <c r="J2" s="84" t="s">
        <v>316</v>
      </c>
      <c r="K2" s="81"/>
      <c r="L2" s="80"/>
      <c r="M2" s="84">
        <v>2017</v>
      </c>
      <c r="N2" s="84" t="s">
        <v>178</v>
      </c>
      <c r="O2" s="81">
        <v>14</v>
      </c>
      <c r="P2" s="80">
        <v>10000</v>
      </c>
      <c r="Q2" s="81">
        <v>5</v>
      </c>
      <c r="R2" s="80" t="s">
        <v>318</v>
      </c>
      <c r="S2" s="85">
        <v>0.9</v>
      </c>
      <c r="T2" s="84" t="s">
        <v>319</v>
      </c>
      <c r="U2" s="85">
        <v>0.1</v>
      </c>
      <c r="V2" s="84"/>
      <c r="W2" s="85"/>
      <c r="X2" s="84"/>
      <c r="Y2" s="85"/>
      <c r="Z2" s="84"/>
      <c r="AA2" s="86"/>
      <c r="AB2" s="87">
        <f>SUM(S2,U2,W2,Y2,AA2)</f>
        <v>1</v>
      </c>
      <c r="AC2" s="88" t="s">
        <v>320</v>
      </c>
      <c r="AD2" s="88" t="s">
        <v>321</v>
      </c>
      <c r="AE2" s="89"/>
      <c r="AF2" s="80" t="s">
        <v>322</v>
      </c>
      <c r="AG2" s="81" t="s">
        <v>322</v>
      </c>
      <c r="AH2" s="90">
        <f t="shared" ref="AH2:AH33" ca="1" si="0">IF(B2&lt;&gt;"", OFFSET(FeeWineHKD, 0, InvoiceCurrencyOffset)*(1-InvoiceDiscount), 0)</f>
        <v>1500</v>
      </c>
      <c r="AI2" s="90">
        <f t="shared" ref="AI2:AI33" ca="1" si="1">IF(B2&lt;&gt;"",IF(AC2="YES", OFFSET(FeeShippingHKD,0,InvoiceCurrencyOffset),0), 0)</f>
        <v>0</v>
      </c>
      <c r="AK2" s="14">
        <f t="shared" ref="AK2:AK33" si="2">IFERROR(MATCH(D2, List_Category_key, FALSE),1)</f>
        <v>354</v>
      </c>
      <c r="AL2" s="14">
        <f t="shared" ref="AL2:AL33" si="3">IFERROR(MATCH(D2 &amp; " Total", List_Category_key, FALSE), 2)</f>
        <v>358</v>
      </c>
      <c r="AM2" s="14">
        <f t="shared" ref="AM2:AM33" si="4">IFERROR(MATCH(E2, List_Category_s_key, FALSE), 1)</f>
        <v>875</v>
      </c>
      <c r="AN2" s="14">
        <f t="shared" ref="AN2:AN33" si="5">IFERROR(MATCH(E2 &amp; " Total", List_Category_s_key, FALSE), 2)</f>
        <v>880</v>
      </c>
      <c r="AO2" s="14" t="str">
        <f>D2&amp;E2&amp;F2</f>
        <v>Still Wine - Sweet (45+ g/L Residual Sugar)121-200g/L</v>
      </c>
      <c r="AP2" s="14">
        <f t="shared" ref="AP2:AP33" si="6">IFERROR(MATCH(AO2, List_Category_ss_key, FALSE)-1,0)</f>
        <v>0</v>
      </c>
      <c r="AQ2" s="14">
        <f>IFERROR(COUNTIF(List_Category_ss_key, 'Details - Wine - Sparkling'!AO2), 2)</f>
        <v>0</v>
      </c>
    </row>
    <row r="3" spans="1:43" ht="20" customHeight="1" x14ac:dyDescent="0.15">
      <c r="A3" s="29">
        <v>1</v>
      </c>
      <c r="B3" s="131"/>
      <c r="C3" s="132"/>
      <c r="D3" s="133"/>
      <c r="E3" s="158"/>
      <c r="F3" s="134"/>
      <c r="G3" s="134"/>
      <c r="H3" s="132"/>
      <c r="I3" s="135"/>
      <c r="J3" s="134"/>
      <c r="K3" s="132"/>
      <c r="L3" s="135"/>
      <c r="M3" s="134"/>
      <c r="N3" s="134"/>
      <c r="O3" s="132"/>
      <c r="P3" s="135"/>
      <c r="Q3" s="132"/>
      <c r="R3" s="135"/>
      <c r="S3" s="136"/>
      <c r="T3" s="134"/>
      <c r="U3" s="136"/>
      <c r="V3" s="134"/>
      <c r="W3" s="136"/>
      <c r="X3" s="134"/>
      <c r="Y3" s="136"/>
      <c r="Z3" s="134"/>
      <c r="AA3" s="137"/>
      <c r="AB3" s="138">
        <f t="shared" ref="AB3:AB66" si="7">SUM(S3,U3,W3,Y3,AA3)</f>
        <v>0</v>
      </c>
      <c r="AC3" s="139"/>
      <c r="AD3" s="139"/>
      <c r="AE3" s="140"/>
      <c r="AF3" s="135"/>
      <c r="AG3" s="132"/>
      <c r="AH3" s="63">
        <f t="shared" ca="1" si="0"/>
        <v>0</v>
      </c>
      <c r="AI3" s="63">
        <f t="shared" ca="1" si="1"/>
        <v>0</v>
      </c>
      <c r="AK3" s="14">
        <f t="shared" si="2"/>
        <v>1</v>
      </c>
      <c r="AL3" s="14">
        <f t="shared" si="3"/>
        <v>2</v>
      </c>
      <c r="AM3" s="14">
        <f t="shared" si="4"/>
        <v>1</v>
      </c>
      <c r="AN3" s="14">
        <f t="shared" si="5"/>
        <v>2</v>
      </c>
      <c r="AO3" s="14" t="str">
        <f>D3&amp;E3&amp;F3</f>
        <v/>
      </c>
      <c r="AP3" s="14">
        <f t="shared" si="6"/>
        <v>0</v>
      </c>
      <c r="AQ3" s="14">
        <f>IFERROR(COUNTIF(List_Category_ss_key, 'Details - Wine - Sparkling'!AO3), 2)</f>
        <v>1047370</v>
      </c>
    </row>
    <row r="4" spans="1:43" ht="20" customHeight="1" x14ac:dyDescent="0.15">
      <c r="A4" s="29">
        <v>2</v>
      </c>
      <c r="B4" s="131"/>
      <c r="C4" s="132"/>
      <c r="D4" s="133"/>
      <c r="E4" s="134"/>
      <c r="F4" s="134"/>
      <c r="G4" s="134"/>
      <c r="H4" s="132"/>
      <c r="I4" s="135"/>
      <c r="J4" s="134"/>
      <c r="K4" s="132"/>
      <c r="L4" s="135"/>
      <c r="M4" s="134"/>
      <c r="N4" s="134"/>
      <c r="O4" s="132"/>
      <c r="P4" s="135"/>
      <c r="Q4" s="132"/>
      <c r="R4" s="135"/>
      <c r="S4" s="136"/>
      <c r="T4" s="134"/>
      <c r="U4" s="136"/>
      <c r="V4" s="134"/>
      <c r="W4" s="136"/>
      <c r="X4" s="134"/>
      <c r="Y4" s="136"/>
      <c r="Z4" s="134"/>
      <c r="AA4" s="137"/>
      <c r="AB4" s="138">
        <f t="shared" si="7"/>
        <v>0</v>
      </c>
      <c r="AC4" s="139"/>
      <c r="AD4" s="139"/>
      <c r="AE4" s="140"/>
      <c r="AF4" s="135"/>
      <c r="AG4" s="132"/>
      <c r="AH4" s="63">
        <f t="shared" ca="1" si="0"/>
        <v>0</v>
      </c>
      <c r="AI4" s="63">
        <f t="shared" ca="1" si="1"/>
        <v>0</v>
      </c>
      <c r="AK4" s="14">
        <f t="shared" si="2"/>
        <v>1</v>
      </c>
      <c r="AL4" s="14">
        <f t="shared" si="3"/>
        <v>2</v>
      </c>
      <c r="AM4" s="14">
        <f t="shared" si="4"/>
        <v>1</v>
      </c>
      <c r="AN4" s="14">
        <f t="shared" si="5"/>
        <v>2</v>
      </c>
      <c r="AO4" s="14" t="str">
        <f t="shared" ref="AO4:AO67" si="8">D4&amp;E4&amp;F4</f>
        <v/>
      </c>
      <c r="AP4" s="14">
        <f t="shared" si="6"/>
        <v>0</v>
      </c>
      <c r="AQ4" s="14">
        <f>IFERROR(COUNTIF(List_Category_ss_key, 'Details - Wine - Sparkling'!AO4), 2)</f>
        <v>1047370</v>
      </c>
    </row>
    <row r="5" spans="1:43" ht="20" customHeight="1" x14ac:dyDescent="0.15">
      <c r="A5" s="29">
        <v>3</v>
      </c>
      <c r="B5" s="131"/>
      <c r="C5" s="132"/>
      <c r="D5" s="133"/>
      <c r="E5" s="134"/>
      <c r="F5" s="134"/>
      <c r="G5" s="134"/>
      <c r="H5" s="132"/>
      <c r="I5" s="135"/>
      <c r="J5" s="134"/>
      <c r="K5" s="132"/>
      <c r="L5" s="135"/>
      <c r="M5" s="134"/>
      <c r="N5" s="134"/>
      <c r="O5" s="132"/>
      <c r="P5" s="135"/>
      <c r="Q5" s="132"/>
      <c r="R5" s="135"/>
      <c r="S5" s="136"/>
      <c r="T5" s="134"/>
      <c r="U5" s="136"/>
      <c r="V5" s="134"/>
      <c r="W5" s="136"/>
      <c r="X5" s="134"/>
      <c r="Y5" s="136"/>
      <c r="Z5" s="134"/>
      <c r="AA5" s="137"/>
      <c r="AB5" s="138">
        <f t="shared" si="7"/>
        <v>0</v>
      </c>
      <c r="AC5" s="139"/>
      <c r="AD5" s="139"/>
      <c r="AE5" s="140"/>
      <c r="AF5" s="135"/>
      <c r="AG5" s="132"/>
      <c r="AH5" s="63">
        <f t="shared" ca="1" si="0"/>
        <v>0</v>
      </c>
      <c r="AI5" s="63">
        <f t="shared" ca="1" si="1"/>
        <v>0</v>
      </c>
      <c r="AK5" s="14">
        <f t="shared" si="2"/>
        <v>1</v>
      </c>
      <c r="AL5" s="14">
        <f t="shared" si="3"/>
        <v>2</v>
      </c>
      <c r="AM5" s="14">
        <f t="shared" si="4"/>
        <v>1</v>
      </c>
      <c r="AN5" s="14">
        <f t="shared" si="5"/>
        <v>2</v>
      </c>
      <c r="AO5" s="14" t="str">
        <f t="shared" si="8"/>
        <v/>
      </c>
      <c r="AP5" s="14">
        <f t="shared" si="6"/>
        <v>0</v>
      </c>
      <c r="AQ5" s="14">
        <f>IFERROR(COUNTIF(List_Category_ss_key, 'Details - Wine - Sparkling'!AO5), 2)</f>
        <v>1047370</v>
      </c>
    </row>
    <row r="6" spans="1:43" ht="20" customHeight="1" x14ac:dyDescent="0.15">
      <c r="A6" s="29">
        <v>4</v>
      </c>
      <c r="B6" s="131"/>
      <c r="C6" s="132"/>
      <c r="D6" s="133"/>
      <c r="E6" s="134"/>
      <c r="F6" s="134"/>
      <c r="G6" s="134"/>
      <c r="H6" s="132"/>
      <c r="I6" s="135"/>
      <c r="J6" s="134"/>
      <c r="K6" s="132"/>
      <c r="L6" s="135"/>
      <c r="M6" s="134"/>
      <c r="N6" s="134"/>
      <c r="O6" s="132"/>
      <c r="P6" s="135"/>
      <c r="Q6" s="132"/>
      <c r="R6" s="135"/>
      <c r="S6" s="136"/>
      <c r="T6" s="134"/>
      <c r="U6" s="136"/>
      <c r="V6" s="134"/>
      <c r="W6" s="136"/>
      <c r="X6" s="134"/>
      <c r="Y6" s="136"/>
      <c r="Z6" s="134"/>
      <c r="AA6" s="137"/>
      <c r="AB6" s="138">
        <f t="shared" si="7"/>
        <v>0</v>
      </c>
      <c r="AC6" s="139"/>
      <c r="AD6" s="139"/>
      <c r="AE6" s="140"/>
      <c r="AF6" s="135"/>
      <c r="AG6" s="132"/>
      <c r="AH6" s="63">
        <f t="shared" ca="1" si="0"/>
        <v>0</v>
      </c>
      <c r="AI6" s="63">
        <f t="shared" ca="1" si="1"/>
        <v>0</v>
      </c>
      <c r="AK6" s="14">
        <f t="shared" si="2"/>
        <v>1</v>
      </c>
      <c r="AL6" s="14">
        <f t="shared" si="3"/>
        <v>2</v>
      </c>
      <c r="AM6" s="14">
        <f t="shared" si="4"/>
        <v>1</v>
      </c>
      <c r="AN6" s="14">
        <f t="shared" si="5"/>
        <v>2</v>
      </c>
      <c r="AO6" s="14" t="str">
        <f t="shared" si="8"/>
        <v/>
      </c>
      <c r="AP6" s="14">
        <f t="shared" si="6"/>
        <v>0</v>
      </c>
      <c r="AQ6" s="14">
        <f>IFERROR(COUNTIF(List_Category_ss_key, 'Details - Wine - Sparkling'!AO6), 2)</f>
        <v>1047370</v>
      </c>
    </row>
    <row r="7" spans="1:43" ht="20" customHeight="1" x14ac:dyDescent="0.15">
      <c r="A7" s="29">
        <v>5</v>
      </c>
      <c r="B7" s="131"/>
      <c r="C7" s="132"/>
      <c r="D7" s="133"/>
      <c r="E7" s="134"/>
      <c r="F7" s="134"/>
      <c r="G7" s="134"/>
      <c r="H7" s="132"/>
      <c r="I7" s="135"/>
      <c r="J7" s="134"/>
      <c r="K7" s="132"/>
      <c r="L7" s="135"/>
      <c r="M7" s="134"/>
      <c r="N7" s="134"/>
      <c r="O7" s="132"/>
      <c r="P7" s="135"/>
      <c r="Q7" s="132"/>
      <c r="R7" s="135"/>
      <c r="S7" s="136"/>
      <c r="T7" s="134"/>
      <c r="U7" s="136"/>
      <c r="V7" s="134"/>
      <c r="W7" s="136"/>
      <c r="X7" s="134"/>
      <c r="Y7" s="136"/>
      <c r="Z7" s="134"/>
      <c r="AA7" s="137"/>
      <c r="AB7" s="138">
        <f t="shared" si="7"/>
        <v>0</v>
      </c>
      <c r="AC7" s="139"/>
      <c r="AD7" s="139"/>
      <c r="AE7" s="140"/>
      <c r="AF7" s="135"/>
      <c r="AG7" s="132"/>
      <c r="AH7" s="63">
        <f t="shared" ca="1" si="0"/>
        <v>0</v>
      </c>
      <c r="AI7" s="63">
        <f t="shared" ca="1" si="1"/>
        <v>0</v>
      </c>
      <c r="AK7" s="14">
        <f t="shared" si="2"/>
        <v>1</v>
      </c>
      <c r="AL7" s="14">
        <f t="shared" si="3"/>
        <v>2</v>
      </c>
      <c r="AM7" s="14">
        <f t="shared" si="4"/>
        <v>1</v>
      </c>
      <c r="AN7" s="14">
        <f t="shared" si="5"/>
        <v>2</v>
      </c>
      <c r="AO7" s="14" t="str">
        <f t="shared" si="8"/>
        <v/>
      </c>
      <c r="AP7" s="14">
        <f t="shared" si="6"/>
        <v>0</v>
      </c>
      <c r="AQ7" s="14">
        <f>IFERROR(COUNTIF(List_Category_ss_key, 'Details - Wine - Sparkling'!AO7), 2)</f>
        <v>1047370</v>
      </c>
    </row>
    <row r="8" spans="1:43" ht="20" customHeight="1" x14ac:dyDescent="0.15">
      <c r="A8" s="29">
        <v>6</v>
      </c>
      <c r="B8" s="131"/>
      <c r="C8" s="132"/>
      <c r="D8" s="133"/>
      <c r="E8" s="134"/>
      <c r="F8" s="134"/>
      <c r="G8" s="134"/>
      <c r="H8" s="132"/>
      <c r="I8" s="135"/>
      <c r="J8" s="134"/>
      <c r="K8" s="132"/>
      <c r="L8" s="135"/>
      <c r="M8" s="134"/>
      <c r="N8" s="134"/>
      <c r="O8" s="132"/>
      <c r="P8" s="135"/>
      <c r="Q8" s="132"/>
      <c r="R8" s="135"/>
      <c r="S8" s="136"/>
      <c r="T8" s="134"/>
      <c r="U8" s="136"/>
      <c r="V8" s="134"/>
      <c r="W8" s="136"/>
      <c r="X8" s="134"/>
      <c r="Y8" s="136"/>
      <c r="Z8" s="134"/>
      <c r="AA8" s="137"/>
      <c r="AB8" s="138">
        <f t="shared" si="7"/>
        <v>0</v>
      </c>
      <c r="AC8" s="139"/>
      <c r="AD8" s="139"/>
      <c r="AE8" s="140"/>
      <c r="AF8" s="135"/>
      <c r="AG8" s="132"/>
      <c r="AH8" s="63">
        <f t="shared" ca="1" si="0"/>
        <v>0</v>
      </c>
      <c r="AI8" s="63">
        <f t="shared" ca="1" si="1"/>
        <v>0</v>
      </c>
      <c r="AK8" s="14">
        <f t="shared" si="2"/>
        <v>1</v>
      </c>
      <c r="AL8" s="14">
        <f t="shared" si="3"/>
        <v>2</v>
      </c>
      <c r="AM8" s="14">
        <f t="shared" si="4"/>
        <v>1</v>
      </c>
      <c r="AN8" s="14">
        <f t="shared" si="5"/>
        <v>2</v>
      </c>
      <c r="AO8" s="14" t="str">
        <f t="shared" si="8"/>
        <v/>
      </c>
      <c r="AP8" s="14">
        <f t="shared" si="6"/>
        <v>0</v>
      </c>
      <c r="AQ8" s="14">
        <f>IFERROR(COUNTIF(List_Category_ss_key, 'Details - Wine - Sparkling'!AO8), 2)</f>
        <v>1047370</v>
      </c>
    </row>
    <row r="9" spans="1:43" ht="20" customHeight="1" x14ac:dyDescent="0.15">
      <c r="A9" s="29">
        <v>7</v>
      </c>
      <c r="B9" s="135"/>
      <c r="C9" s="132"/>
      <c r="D9" s="133"/>
      <c r="E9" s="134"/>
      <c r="F9" s="134"/>
      <c r="G9" s="134"/>
      <c r="H9" s="132"/>
      <c r="I9" s="135"/>
      <c r="J9" s="134"/>
      <c r="K9" s="132"/>
      <c r="L9" s="135"/>
      <c r="M9" s="134"/>
      <c r="N9" s="134"/>
      <c r="O9" s="132"/>
      <c r="P9" s="135"/>
      <c r="Q9" s="132"/>
      <c r="R9" s="135"/>
      <c r="S9" s="136"/>
      <c r="T9" s="134"/>
      <c r="U9" s="136"/>
      <c r="V9" s="134"/>
      <c r="W9" s="136"/>
      <c r="X9" s="134"/>
      <c r="Y9" s="136"/>
      <c r="Z9" s="134"/>
      <c r="AA9" s="137"/>
      <c r="AB9" s="138">
        <f t="shared" si="7"/>
        <v>0</v>
      </c>
      <c r="AC9" s="139"/>
      <c r="AD9" s="139"/>
      <c r="AE9" s="140"/>
      <c r="AF9" s="135"/>
      <c r="AG9" s="132"/>
      <c r="AH9" s="63">
        <f t="shared" ca="1" si="0"/>
        <v>0</v>
      </c>
      <c r="AI9" s="63">
        <f t="shared" ca="1" si="1"/>
        <v>0</v>
      </c>
      <c r="AK9" s="14">
        <f t="shared" si="2"/>
        <v>1</v>
      </c>
      <c r="AL9" s="14">
        <f t="shared" si="3"/>
        <v>2</v>
      </c>
      <c r="AM9" s="14">
        <f t="shared" si="4"/>
        <v>1</v>
      </c>
      <c r="AN9" s="14">
        <f t="shared" si="5"/>
        <v>2</v>
      </c>
      <c r="AO9" s="14" t="str">
        <f t="shared" si="8"/>
        <v/>
      </c>
      <c r="AP9" s="14">
        <f t="shared" si="6"/>
        <v>0</v>
      </c>
      <c r="AQ9" s="14">
        <f>IFERROR(COUNTIF(List_Category_ss_key, 'Details - Wine - Sparkling'!AO9), 2)</f>
        <v>1047370</v>
      </c>
    </row>
    <row r="10" spans="1:43" ht="20" customHeight="1" x14ac:dyDescent="0.15">
      <c r="A10" s="29">
        <v>8</v>
      </c>
      <c r="B10" s="135"/>
      <c r="C10" s="132"/>
      <c r="D10" s="133"/>
      <c r="E10" s="134"/>
      <c r="F10" s="134"/>
      <c r="G10" s="134"/>
      <c r="H10" s="132"/>
      <c r="I10" s="135"/>
      <c r="J10" s="134"/>
      <c r="K10" s="132"/>
      <c r="L10" s="135"/>
      <c r="M10" s="134"/>
      <c r="N10" s="134"/>
      <c r="O10" s="132"/>
      <c r="P10" s="135"/>
      <c r="Q10" s="132"/>
      <c r="R10" s="135"/>
      <c r="S10" s="136"/>
      <c r="T10" s="134"/>
      <c r="U10" s="136"/>
      <c r="V10" s="134"/>
      <c r="W10" s="136"/>
      <c r="X10" s="134"/>
      <c r="Y10" s="136"/>
      <c r="Z10" s="134"/>
      <c r="AA10" s="137"/>
      <c r="AB10" s="138">
        <f t="shared" si="7"/>
        <v>0</v>
      </c>
      <c r="AC10" s="139"/>
      <c r="AD10" s="139"/>
      <c r="AE10" s="140"/>
      <c r="AF10" s="135"/>
      <c r="AG10" s="132"/>
      <c r="AH10" s="63">
        <f t="shared" ca="1" si="0"/>
        <v>0</v>
      </c>
      <c r="AI10" s="63">
        <f t="shared" ca="1" si="1"/>
        <v>0</v>
      </c>
      <c r="AK10" s="14">
        <f t="shared" si="2"/>
        <v>1</v>
      </c>
      <c r="AL10" s="14">
        <f t="shared" si="3"/>
        <v>2</v>
      </c>
      <c r="AM10" s="14">
        <f t="shared" si="4"/>
        <v>1</v>
      </c>
      <c r="AN10" s="14">
        <f t="shared" si="5"/>
        <v>2</v>
      </c>
      <c r="AO10" s="14" t="str">
        <f t="shared" si="8"/>
        <v/>
      </c>
      <c r="AP10" s="14">
        <f t="shared" si="6"/>
        <v>0</v>
      </c>
      <c r="AQ10" s="14">
        <f>IFERROR(COUNTIF(List_Category_ss_key, 'Details - Wine - Sparkling'!AO10), 2)</f>
        <v>1047370</v>
      </c>
    </row>
    <row r="11" spans="1:43" ht="20" customHeight="1" x14ac:dyDescent="0.15">
      <c r="A11" s="29">
        <v>9</v>
      </c>
      <c r="B11" s="135"/>
      <c r="C11" s="132"/>
      <c r="D11" s="133"/>
      <c r="E11" s="134"/>
      <c r="F11" s="134"/>
      <c r="G11" s="134"/>
      <c r="H11" s="132"/>
      <c r="I11" s="135"/>
      <c r="J11" s="134"/>
      <c r="K11" s="132"/>
      <c r="L11" s="135"/>
      <c r="M11" s="134"/>
      <c r="N11" s="134"/>
      <c r="O11" s="132"/>
      <c r="P11" s="135"/>
      <c r="Q11" s="132"/>
      <c r="R11" s="135"/>
      <c r="S11" s="136"/>
      <c r="T11" s="134"/>
      <c r="U11" s="136"/>
      <c r="V11" s="134"/>
      <c r="W11" s="136"/>
      <c r="X11" s="134"/>
      <c r="Y11" s="136"/>
      <c r="Z11" s="134"/>
      <c r="AA11" s="137"/>
      <c r="AB11" s="138">
        <f t="shared" si="7"/>
        <v>0</v>
      </c>
      <c r="AC11" s="139"/>
      <c r="AD11" s="139"/>
      <c r="AE11" s="140"/>
      <c r="AF11" s="135"/>
      <c r="AG11" s="132"/>
      <c r="AH11" s="63">
        <f t="shared" ca="1" si="0"/>
        <v>0</v>
      </c>
      <c r="AI11" s="63">
        <f t="shared" ca="1" si="1"/>
        <v>0</v>
      </c>
      <c r="AK11" s="14">
        <f t="shared" si="2"/>
        <v>1</v>
      </c>
      <c r="AL11" s="14">
        <f t="shared" si="3"/>
        <v>2</v>
      </c>
      <c r="AM11" s="14">
        <f t="shared" si="4"/>
        <v>1</v>
      </c>
      <c r="AN11" s="14">
        <f t="shared" si="5"/>
        <v>2</v>
      </c>
      <c r="AO11" s="14" t="str">
        <f t="shared" si="8"/>
        <v/>
      </c>
      <c r="AP11" s="14">
        <f t="shared" si="6"/>
        <v>0</v>
      </c>
      <c r="AQ11" s="14">
        <f>IFERROR(COUNTIF(List_Category_ss_key, 'Details - Wine - Sparkling'!AO11), 2)</f>
        <v>1047370</v>
      </c>
    </row>
    <row r="12" spans="1:43" ht="20" customHeight="1" x14ac:dyDescent="0.15">
      <c r="A12" s="29">
        <v>10</v>
      </c>
      <c r="B12" s="135"/>
      <c r="C12" s="132"/>
      <c r="D12" s="133"/>
      <c r="E12" s="134"/>
      <c r="F12" s="134"/>
      <c r="G12" s="134"/>
      <c r="H12" s="132"/>
      <c r="I12" s="135"/>
      <c r="J12" s="134"/>
      <c r="K12" s="132"/>
      <c r="L12" s="135"/>
      <c r="M12" s="134"/>
      <c r="N12" s="134"/>
      <c r="O12" s="132"/>
      <c r="P12" s="135"/>
      <c r="Q12" s="132"/>
      <c r="R12" s="135"/>
      <c r="S12" s="136"/>
      <c r="T12" s="134"/>
      <c r="U12" s="136"/>
      <c r="V12" s="134"/>
      <c r="W12" s="136"/>
      <c r="X12" s="134"/>
      <c r="Y12" s="136"/>
      <c r="Z12" s="134"/>
      <c r="AA12" s="137"/>
      <c r="AB12" s="138">
        <f t="shared" si="7"/>
        <v>0</v>
      </c>
      <c r="AC12" s="139"/>
      <c r="AD12" s="139"/>
      <c r="AE12" s="140"/>
      <c r="AF12" s="135"/>
      <c r="AG12" s="132"/>
      <c r="AH12" s="63">
        <f t="shared" ca="1" si="0"/>
        <v>0</v>
      </c>
      <c r="AI12" s="63">
        <f t="shared" ca="1" si="1"/>
        <v>0</v>
      </c>
      <c r="AK12" s="14">
        <f t="shared" si="2"/>
        <v>1</v>
      </c>
      <c r="AL12" s="14">
        <f t="shared" si="3"/>
        <v>2</v>
      </c>
      <c r="AM12" s="14">
        <f t="shared" si="4"/>
        <v>1</v>
      </c>
      <c r="AN12" s="14">
        <f t="shared" si="5"/>
        <v>2</v>
      </c>
      <c r="AO12" s="14" t="str">
        <f t="shared" si="8"/>
        <v/>
      </c>
      <c r="AP12" s="14">
        <f t="shared" si="6"/>
        <v>0</v>
      </c>
      <c r="AQ12" s="14">
        <f>IFERROR(COUNTIF(List_Category_ss_key, 'Details - Wine - Sparkling'!AO12), 2)</f>
        <v>1047370</v>
      </c>
    </row>
    <row r="13" spans="1:43" ht="20" customHeight="1" x14ac:dyDescent="0.15">
      <c r="A13" s="29">
        <v>11</v>
      </c>
      <c r="B13" s="135"/>
      <c r="C13" s="132"/>
      <c r="D13" s="133"/>
      <c r="E13" s="134"/>
      <c r="F13" s="134"/>
      <c r="G13" s="134"/>
      <c r="H13" s="132"/>
      <c r="I13" s="135"/>
      <c r="J13" s="134"/>
      <c r="K13" s="132"/>
      <c r="L13" s="135"/>
      <c r="M13" s="134"/>
      <c r="N13" s="134"/>
      <c r="O13" s="132"/>
      <c r="P13" s="135"/>
      <c r="Q13" s="132"/>
      <c r="R13" s="135"/>
      <c r="S13" s="136"/>
      <c r="T13" s="134"/>
      <c r="U13" s="136"/>
      <c r="V13" s="134"/>
      <c r="W13" s="136"/>
      <c r="X13" s="134"/>
      <c r="Y13" s="136"/>
      <c r="Z13" s="134"/>
      <c r="AA13" s="137"/>
      <c r="AB13" s="138">
        <f t="shared" si="7"/>
        <v>0</v>
      </c>
      <c r="AC13" s="139"/>
      <c r="AD13" s="139"/>
      <c r="AE13" s="140"/>
      <c r="AF13" s="135"/>
      <c r="AG13" s="132"/>
      <c r="AH13" s="63">
        <f t="shared" ca="1" si="0"/>
        <v>0</v>
      </c>
      <c r="AI13" s="63">
        <f t="shared" ca="1" si="1"/>
        <v>0</v>
      </c>
      <c r="AK13" s="14">
        <f t="shared" si="2"/>
        <v>1</v>
      </c>
      <c r="AL13" s="14">
        <f t="shared" si="3"/>
        <v>2</v>
      </c>
      <c r="AM13" s="14">
        <f t="shared" si="4"/>
        <v>1</v>
      </c>
      <c r="AN13" s="14">
        <f t="shared" si="5"/>
        <v>2</v>
      </c>
      <c r="AO13" s="14" t="str">
        <f t="shared" si="8"/>
        <v/>
      </c>
      <c r="AP13" s="14">
        <f t="shared" si="6"/>
        <v>0</v>
      </c>
      <c r="AQ13" s="14">
        <f>IFERROR(COUNTIF(List_Category_ss_key, 'Details - Wine - Sparkling'!AO13), 2)</f>
        <v>1047370</v>
      </c>
    </row>
    <row r="14" spans="1:43" ht="20" customHeight="1" x14ac:dyDescent="0.15">
      <c r="A14" s="29">
        <v>12</v>
      </c>
      <c r="B14" s="135"/>
      <c r="C14" s="132"/>
      <c r="D14" s="133"/>
      <c r="E14" s="134"/>
      <c r="F14" s="134"/>
      <c r="G14" s="134"/>
      <c r="H14" s="132"/>
      <c r="I14" s="135"/>
      <c r="J14" s="134"/>
      <c r="K14" s="132"/>
      <c r="L14" s="135"/>
      <c r="M14" s="134"/>
      <c r="N14" s="134"/>
      <c r="O14" s="132"/>
      <c r="P14" s="135"/>
      <c r="Q14" s="132"/>
      <c r="R14" s="135"/>
      <c r="S14" s="136"/>
      <c r="T14" s="134"/>
      <c r="U14" s="136"/>
      <c r="V14" s="134"/>
      <c r="W14" s="136"/>
      <c r="X14" s="134"/>
      <c r="Y14" s="136"/>
      <c r="Z14" s="134"/>
      <c r="AA14" s="137"/>
      <c r="AB14" s="138">
        <f t="shared" si="7"/>
        <v>0</v>
      </c>
      <c r="AC14" s="139"/>
      <c r="AD14" s="139"/>
      <c r="AE14" s="140"/>
      <c r="AF14" s="135"/>
      <c r="AG14" s="132"/>
      <c r="AH14" s="63">
        <f t="shared" ca="1" si="0"/>
        <v>0</v>
      </c>
      <c r="AI14" s="63">
        <f t="shared" ca="1" si="1"/>
        <v>0</v>
      </c>
      <c r="AK14" s="14">
        <f t="shared" si="2"/>
        <v>1</v>
      </c>
      <c r="AL14" s="14">
        <f t="shared" si="3"/>
        <v>2</v>
      </c>
      <c r="AM14" s="14">
        <f t="shared" si="4"/>
        <v>1</v>
      </c>
      <c r="AN14" s="14">
        <f t="shared" si="5"/>
        <v>2</v>
      </c>
      <c r="AO14" s="14" t="str">
        <f t="shared" si="8"/>
        <v/>
      </c>
      <c r="AP14" s="14">
        <f t="shared" si="6"/>
        <v>0</v>
      </c>
      <c r="AQ14" s="14">
        <f>IFERROR(COUNTIF(List_Category_ss_key, 'Details - Wine - Sparkling'!AO14), 2)</f>
        <v>1047370</v>
      </c>
    </row>
    <row r="15" spans="1:43" ht="20" customHeight="1" x14ac:dyDescent="0.15">
      <c r="A15" s="29">
        <v>13</v>
      </c>
      <c r="B15" s="135"/>
      <c r="C15" s="132"/>
      <c r="D15" s="133"/>
      <c r="E15" s="134"/>
      <c r="F15" s="134"/>
      <c r="G15" s="134"/>
      <c r="H15" s="132"/>
      <c r="I15" s="135"/>
      <c r="J15" s="134"/>
      <c r="K15" s="132"/>
      <c r="L15" s="135"/>
      <c r="M15" s="134"/>
      <c r="N15" s="134"/>
      <c r="O15" s="132"/>
      <c r="P15" s="135"/>
      <c r="Q15" s="132"/>
      <c r="R15" s="135"/>
      <c r="S15" s="136"/>
      <c r="T15" s="134"/>
      <c r="U15" s="136"/>
      <c r="V15" s="134"/>
      <c r="W15" s="136"/>
      <c r="X15" s="134"/>
      <c r="Y15" s="136"/>
      <c r="Z15" s="134"/>
      <c r="AA15" s="137"/>
      <c r="AB15" s="138">
        <f t="shared" si="7"/>
        <v>0</v>
      </c>
      <c r="AC15" s="139"/>
      <c r="AD15" s="139"/>
      <c r="AE15" s="140"/>
      <c r="AF15" s="135"/>
      <c r="AG15" s="132"/>
      <c r="AH15" s="63">
        <f t="shared" ca="1" si="0"/>
        <v>0</v>
      </c>
      <c r="AI15" s="63">
        <f t="shared" ca="1" si="1"/>
        <v>0</v>
      </c>
      <c r="AK15" s="14">
        <f t="shared" si="2"/>
        <v>1</v>
      </c>
      <c r="AL15" s="14">
        <f t="shared" si="3"/>
        <v>2</v>
      </c>
      <c r="AM15" s="14">
        <f t="shared" si="4"/>
        <v>1</v>
      </c>
      <c r="AN15" s="14">
        <f t="shared" si="5"/>
        <v>2</v>
      </c>
      <c r="AO15" s="14" t="str">
        <f t="shared" si="8"/>
        <v/>
      </c>
      <c r="AP15" s="14">
        <f t="shared" si="6"/>
        <v>0</v>
      </c>
      <c r="AQ15" s="14">
        <f>IFERROR(COUNTIF(List_Category_ss_key, 'Details - Wine - Sparkling'!AO15), 2)</f>
        <v>1047370</v>
      </c>
    </row>
    <row r="16" spans="1:43" ht="20" customHeight="1" x14ac:dyDescent="0.15">
      <c r="A16" s="29">
        <v>14</v>
      </c>
      <c r="B16" s="135"/>
      <c r="C16" s="132"/>
      <c r="D16" s="133"/>
      <c r="E16" s="134"/>
      <c r="F16" s="134"/>
      <c r="G16" s="134"/>
      <c r="H16" s="132"/>
      <c r="I16" s="135"/>
      <c r="J16" s="134"/>
      <c r="K16" s="132"/>
      <c r="L16" s="135"/>
      <c r="M16" s="134"/>
      <c r="N16" s="134"/>
      <c r="O16" s="132"/>
      <c r="P16" s="135"/>
      <c r="Q16" s="132"/>
      <c r="R16" s="135"/>
      <c r="S16" s="136"/>
      <c r="T16" s="134"/>
      <c r="U16" s="136"/>
      <c r="V16" s="134"/>
      <c r="W16" s="136"/>
      <c r="X16" s="134"/>
      <c r="Y16" s="136"/>
      <c r="Z16" s="134"/>
      <c r="AA16" s="137"/>
      <c r="AB16" s="138">
        <f t="shared" si="7"/>
        <v>0</v>
      </c>
      <c r="AC16" s="139"/>
      <c r="AD16" s="139"/>
      <c r="AE16" s="140"/>
      <c r="AF16" s="135"/>
      <c r="AG16" s="132"/>
      <c r="AH16" s="63">
        <f t="shared" ca="1" si="0"/>
        <v>0</v>
      </c>
      <c r="AI16" s="63">
        <f t="shared" ca="1" si="1"/>
        <v>0</v>
      </c>
      <c r="AK16" s="14">
        <f t="shared" si="2"/>
        <v>1</v>
      </c>
      <c r="AL16" s="14">
        <f t="shared" si="3"/>
        <v>2</v>
      </c>
      <c r="AM16" s="14">
        <f t="shared" si="4"/>
        <v>1</v>
      </c>
      <c r="AN16" s="14">
        <f t="shared" si="5"/>
        <v>2</v>
      </c>
      <c r="AO16" s="14" t="str">
        <f t="shared" si="8"/>
        <v/>
      </c>
      <c r="AP16" s="14">
        <f t="shared" si="6"/>
        <v>0</v>
      </c>
      <c r="AQ16" s="14">
        <f>IFERROR(COUNTIF(List_Category_ss_key, 'Details - Wine - Sparkling'!AO16), 2)</f>
        <v>1047370</v>
      </c>
    </row>
    <row r="17" spans="1:43" ht="20" customHeight="1" x14ac:dyDescent="0.15">
      <c r="A17" s="29">
        <v>15</v>
      </c>
      <c r="B17" s="135"/>
      <c r="C17" s="132"/>
      <c r="D17" s="133"/>
      <c r="E17" s="134"/>
      <c r="F17" s="134"/>
      <c r="G17" s="134"/>
      <c r="H17" s="132"/>
      <c r="I17" s="135"/>
      <c r="J17" s="134"/>
      <c r="K17" s="132"/>
      <c r="L17" s="135"/>
      <c r="M17" s="134"/>
      <c r="N17" s="134"/>
      <c r="O17" s="132"/>
      <c r="P17" s="135"/>
      <c r="Q17" s="132"/>
      <c r="R17" s="135"/>
      <c r="S17" s="136"/>
      <c r="T17" s="134"/>
      <c r="U17" s="136"/>
      <c r="V17" s="134"/>
      <c r="W17" s="136"/>
      <c r="X17" s="134"/>
      <c r="Y17" s="136"/>
      <c r="Z17" s="134"/>
      <c r="AA17" s="137"/>
      <c r="AB17" s="138">
        <f t="shared" si="7"/>
        <v>0</v>
      </c>
      <c r="AC17" s="139"/>
      <c r="AD17" s="139"/>
      <c r="AE17" s="140"/>
      <c r="AF17" s="135"/>
      <c r="AG17" s="132"/>
      <c r="AH17" s="63">
        <f t="shared" ca="1" si="0"/>
        <v>0</v>
      </c>
      <c r="AI17" s="63">
        <f t="shared" ca="1" si="1"/>
        <v>0</v>
      </c>
      <c r="AK17" s="14">
        <f t="shared" si="2"/>
        <v>1</v>
      </c>
      <c r="AL17" s="14">
        <f t="shared" si="3"/>
        <v>2</v>
      </c>
      <c r="AM17" s="14">
        <f t="shared" si="4"/>
        <v>1</v>
      </c>
      <c r="AN17" s="14">
        <f t="shared" si="5"/>
        <v>2</v>
      </c>
      <c r="AO17" s="14" t="str">
        <f t="shared" si="8"/>
        <v/>
      </c>
      <c r="AP17" s="14">
        <f t="shared" si="6"/>
        <v>0</v>
      </c>
      <c r="AQ17" s="14">
        <f>IFERROR(COUNTIF(List_Category_ss_key, 'Details - Wine - Sparkling'!AO17), 2)</f>
        <v>1047370</v>
      </c>
    </row>
    <row r="18" spans="1:43" ht="20" customHeight="1" x14ac:dyDescent="0.15">
      <c r="A18" s="29">
        <v>16</v>
      </c>
      <c r="B18" s="135"/>
      <c r="C18" s="132"/>
      <c r="D18" s="133"/>
      <c r="E18" s="134"/>
      <c r="F18" s="134"/>
      <c r="G18" s="134"/>
      <c r="H18" s="132"/>
      <c r="I18" s="135"/>
      <c r="J18" s="134"/>
      <c r="K18" s="132"/>
      <c r="L18" s="135"/>
      <c r="M18" s="134"/>
      <c r="N18" s="134"/>
      <c r="O18" s="132"/>
      <c r="P18" s="135"/>
      <c r="Q18" s="132"/>
      <c r="R18" s="135"/>
      <c r="S18" s="136"/>
      <c r="T18" s="134"/>
      <c r="U18" s="136"/>
      <c r="V18" s="134"/>
      <c r="W18" s="136"/>
      <c r="X18" s="134"/>
      <c r="Y18" s="136"/>
      <c r="Z18" s="134"/>
      <c r="AA18" s="137"/>
      <c r="AB18" s="138">
        <f t="shared" si="7"/>
        <v>0</v>
      </c>
      <c r="AC18" s="139"/>
      <c r="AD18" s="139"/>
      <c r="AE18" s="140"/>
      <c r="AF18" s="135"/>
      <c r="AG18" s="132"/>
      <c r="AH18" s="63">
        <f t="shared" ca="1" si="0"/>
        <v>0</v>
      </c>
      <c r="AI18" s="63">
        <f t="shared" ca="1" si="1"/>
        <v>0</v>
      </c>
      <c r="AK18" s="14">
        <f t="shared" si="2"/>
        <v>1</v>
      </c>
      <c r="AL18" s="14">
        <f t="shared" si="3"/>
        <v>2</v>
      </c>
      <c r="AM18" s="14">
        <f t="shared" si="4"/>
        <v>1</v>
      </c>
      <c r="AN18" s="14">
        <f t="shared" si="5"/>
        <v>2</v>
      </c>
      <c r="AO18" s="14" t="str">
        <f t="shared" si="8"/>
        <v/>
      </c>
      <c r="AP18" s="14">
        <f t="shared" si="6"/>
        <v>0</v>
      </c>
      <c r="AQ18" s="14">
        <f>IFERROR(COUNTIF(List_Category_ss_key, 'Details - Wine - Sparkling'!AO18), 2)</f>
        <v>1047370</v>
      </c>
    </row>
    <row r="19" spans="1:43" ht="20" customHeight="1" x14ac:dyDescent="0.15">
      <c r="A19" s="29">
        <v>17</v>
      </c>
      <c r="B19" s="135"/>
      <c r="C19" s="132"/>
      <c r="D19" s="133"/>
      <c r="E19" s="134"/>
      <c r="F19" s="134"/>
      <c r="G19" s="134"/>
      <c r="H19" s="132"/>
      <c r="I19" s="135"/>
      <c r="J19" s="134"/>
      <c r="K19" s="132"/>
      <c r="L19" s="135"/>
      <c r="M19" s="134"/>
      <c r="N19" s="134"/>
      <c r="O19" s="132"/>
      <c r="P19" s="135"/>
      <c r="Q19" s="132"/>
      <c r="R19" s="135"/>
      <c r="S19" s="136"/>
      <c r="T19" s="134"/>
      <c r="U19" s="136"/>
      <c r="V19" s="134"/>
      <c r="W19" s="136"/>
      <c r="X19" s="134"/>
      <c r="Y19" s="136"/>
      <c r="Z19" s="134"/>
      <c r="AA19" s="137"/>
      <c r="AB19" s="138">
        <f t="shared" si="7"/>
        <v>0</v>
      </c>
      <c r="AC19" s="139"/>
      <c r="AD19" s="139"/>
      <c r="AE19" s="140"/>
      <c r="AF19" s="135"/>
      <c r="AG19" s="132"/>
      <c r="AH19" s="63">
        <f t="shared" ca="1" si="0"/>
        <v>0</v>
      </c>
      <c r="AI19" s="63">
        <f t="shared" ca="1" si="1"/>
        <v>0</v>
      </c>
      <c r="AK19" s="14">
        <f t="shared" si="2"/>
        <v>1</v>
      </c>
      <c r="AL19" s="14">
        <f t="shared" si="3"/>
        <v>2</v>
      </c>
      <c r="AM19" s="14">
        <f t="shared" si="4"/>
        <v>1</v>
      </c>
      <c r="AN19" s="14">
        <f t="shared" si="5"/>
        <v>2</v>
      </c>
      <c r="AO19" s="14" t="str">
        <f t="shared" si="8"/>
        <v/>
      </c>
      <c r="AP19" s="14">
        <f t="shared" si="6"/>
        <v>0</v>
      </c>
      <c r="AQ19" s="14">
        <f>IFERROR(COUNTIF(List_Category_ss_key, 'Details - Wine - Sparkling'!AO19), 2)</f>
        <v>1047370</v>
      </c>
    </row>
    <row r="20" spans="1:43" ht="20" customHeight="1" x14ac:dyDescent="0.15">
      <c r="A20" s="29">
        <v>18</v>
      </c>
      <c r="B20" s="135"/>
      <c r="C20" s="132"/>
      <c r="D20" s="133"/>
      <c r="E20" s="134"/>
      <c r="F20" s="134"/>
      <c r="G20" s="134"/>
      <c r="H20" s="132"/>
      <c r="I20" s="135"/>
      <c r="J20" s="134"/>
      <c r="K20" s="132"/>
      <c r="L20" s="135"/>
      <c r="M20" s="134"/>
      <c r="N20" s="134"/>
      <c r="O20" s="132"/>
      <c r="P20" s="135"/>
      <c r="Q20" s="132"/>
      <c r="R20" s="135"/>
      <c r="S20" s="136"/>
      <c r="T20" s="134"/>
      <c r="U20" s="136"/>
      <c r="V20" s="134"/>
      <c r="W20" s="136"/>
      <c r="X20" s="134"/>
      <c r="Y20" s="136"/>
      <c r="Z20" s="134"/>
      <c r="AA20" s="137"/>
      <c r="AB20" s="138">
        <f t="shared" si="7"/>
        <v>0</v>
      </c>
      <c r="AC20" s="139"/>
      <c r="AD20" s="139"/>
      <c r="AE20" s="140"/>
      <c r="AF20" s="135"/>
      <c r="AG20" s="132"/>
      <c r="AH20" s="63">
        <f t="shared" ca="1" si="0"/>
        <v>0</v>
      </c>
      <c r="AI20" s="63">
        <f t="shared" ca="1" si="1"/>
        <v>0</v>
      </c>
      <c r="AK20" s="14">
        <f t="shared" si="2"/>
        <v>1</v>
      </c>
      <c r="AL20" s="14">
        <f t="shared" si="3"/>
        <v>2</v>
      </c>
      <c r="AM20" s="14">
        <f t="shared" si="4"/>
        <v>1</v>
      </c>
      <c r="AN20" s="14">
        <f t="shared" si="5"/>
        <v>2</v>
      </c>
      <c r="AO20" s="14" t="str">
        <f t="shared" si="8"/>
        <v/>
      </c>
      <c r="AP20" s="14">
        <f t="shared" si="6"/>
        <v>0</v>
      </c>
      <c r="AQ20" s="14">
        <f>IFERROR(COUNTIF(List_Category_ss_key, 'Details - Wine - Sparkling'!AO20), 2)</f>
        <v>1047370</v>
      </c>
    </row>
    <row r="21" spans="1:43" ht="20" customHeight="1" x14ac:dyDescent="0.15">
      <c r="A21" s="29">
        <v>19</v>
      </c>
      <c r="B21" s="135"/>
      <c r="C21" s="132"/>
      <c r="D21" s="133"/>
      <c r="E21" s="134"/>
      <c r="F21" s="134"/>
      <c r="G21" s="134"/>
      <c r="H21" s="132"/>
      <c r="I21" s="135"/>
      <c r="J21" s="134"/>
      <c r="K21" s="132"/>
      <c r="L21" s="135"/>
      <c r="M21" s="134"/>
      <c r="N21" s="134"/>
      <c r="O21" s="132"/>
      <c r="P21" s="135"/>
      <c r="Q21" s="132"/>
      <c r="R21" s="135"/>
      <c r="S21" s="136"/>
      <c r="T21" s="134"/>
      <c r="U21" s="136"/>
      <c r="V21" s="134"/>
      <c r="W21" s="136"/>
      <c r="X21" s="134"/>
      <c r="Y21" s="136"/>
      <c r="Z21" s="134"/>
      <c r="AA21" s="137"/>
      <c r="AB21" s="138">
        <f t="shared" si="7"/>
        <v>0</v>
      </c>
      <c r="AC21" s="139"/>
      <c r="AD21" s="139"/>
      <c r="AE21" s="140"/>
      <c r="AF21" s="135"/>
      <c r="AG21" s="132"/>
      <c r="AH21" s="63">
        <f t="shared" ca="1" si="0"/>
        <v>0</v>
      </c>
      <c r="AI21" s="63">
        <f t="shared" ca="1" si="1"/>
        <v>0</v>
      </c>
      <c r="AK21" s="14">
        <f t="shared" si="2"/>
        <v>1</v>
      </c>
      <c r="AL21" s="14">
        <f t="shared" si="3"/>
        <v>2</v>
      </c>
      <c r="AM21" s="14">
        <f t="shared" si="4"/>
        <v>1</v>
      </c>
      <c r="AN21" s="14">
        <f t="shared" si="5"/>
        <v>2</v>
      </c>
      <c r="AO21" s="14" t="str">
        <f t="shared" si="8"/>
        <v/>
      </c>
      <c r="AP21" s="14">
        <f t="shared" si="6"/>
        <v>0</v>
      </c>
      <c r="AQ21" s="14">
        <f>IFERROR(COUNTIF(List_Category_ss_key, 'Details - Wine - Sparkling'!AO21), 2)</f>
        <v>1047370</v>
      </c>
    </row>
    <row r="22" spans="1:43" ht="20" customHeight="1" x14ac:dyDescent="0.15">
      <c r="A22" s="29">
        <v>20</v>
      </c>
      <c r="B22" s="135"/>
      <c r="C22" s="132"/>
      <c r="D22" s="133"/>
      <c r="E22" s="134"/>
      <c r="F22" s="134"/>
      <c r="G22" s="134"/>
      <c r="H22" s="132"/>
      <c r="I22" s="135"/>
      <c r="J22" s="134"/>
      <c r="K22" s="132"/>
      <c r="L22" s="135"/>
      <c r="M22" s="134"/>
      <c r="N22" s="134"/>
      <c r="O22" s="132"/>
      <c r="P22" s="135"/>
      <c r="Q22" s="132"/>
      <c r="R22" s="135"/>
      <c r="S22" s="136"/>
      <c r="T22" s="134"/>
      <c r="U22" s="136"/>
      <c r="V22" s="134"/>
      <c r="W22" s="136"/>
      <c r="X22" s="134"/>
      <c r="Y22" s="136"/>
      <c r="Z22" s="134"/>
      <c r="AA22" s="137"/>
      <c r="AB22" s="138">
        <f t="shared" si="7"/>
        <v>0</v>
      </c>
      <c r="AC22" s="139"/>
      <c r="AD22" s="139"/>
      <c r="AE22" s="140"/>
      <c r="AF22" s="135"/>
      <c r="AG22" s="132"/>
      <c r="AH22" s="63">
        <f t="shared" ca="1" si="0"/>
        <v>0</v>
      </c>
      <c r="AI22" s="63">
        <f t="shared" ca="1" si="1"/>
        <v>0</v>
      </c>
      <c r="AK22" s="14">
        <f t="shared" si="2"/>
        <v>1</v>
      </c>
      <c r="AL22" s="14">
        <f t="shared" si="3"/>
        <v>2</v>
      </c>
      <c r="AM22" s="14">
        <f t="shared" si="4"/>
        <v>1</v>
      </c>
      <c r="AN22" s="14">
        <f t="shared" si="5"/>
        <v>2</v>
      </c>
      <c r="AO22" s="14" t="str">
        <f t="shared" si="8"/>
        <v/>
      </c>
      <c r="AP22" s="14">
        <f t="shared" si="6"/>
        <v>0</v>
      </c>
      <c r="AQ22" s="14">
        <f>IFERROR(COUNTIF(List_Category_ss_key, 'Details - Wine - Sparkling'!AO22), 2)</f>
        <v>1047370</v>
      </c>
    </row>
    <row r="23" spans="1:43" ht="20" customHeight="1" x14ac:dyDescent="0.15">
      <c r="A23" s="29">
        <v>21</v>
      </c>
      <c r="B23" s="135"/>
      <c r="C23" s="132"/>
      <c r="D23" s="133"/>
      <c r="E23" s="134"/>
      <c r="F23" s="134"/>
      <c r="G23" s="134"/>
      <c r="H23" s="132"/>
      <c r="I23" s="135"/>
      <c r="J23" s="134"/>
      <c r="K23" s="132"/>
      <c r="L23" s="135"/>
      <c r="M23" s="134"/>
      <c r="N23" s="134"/>
      <c r="O23" s="132"/>
      <c r="P23" s="135"/>
      <c r="Q23" s="132"/>
      <c r="R23" s="135"/>
      <c r="S23" s="136"/>
      <c r="T23" s="134"/>
      <c r="U23" s="136"/>
      <c r="V23" s="134"/>
      <c r="W23" s="136"/>
      <c r="X23" s="134"/>
      <c r="Y23" s="136"/>
      <c r="Z23" s="134"/>
      <c r="AA23" s="137"/>
      <c r="AB23" s="138">
        <f t="shared" si="7"/>
        <v>0</v>
      </c>
      <c r="AC23" s="139"/>
      <c r="AD23" s="139"/>
      <c r="AE23" s="140"/>
      <c r="AF23" s="135"/>
      <c r="AG23" s="132"/>
      <c r="AH23" s="63">
        <f t="shared" ca="1" si="0"/>
        <v>0</v>
      </c>
      <c r="AI23" s="63">
        <f t="shared" ca="1" si="1"/>
        <v>0</v>
      </c>
      <c r="AK23" s="14">
        <f t="shared" si="2"/>
        <v>1</v>
      </c>
      <c r="AL23" s="14">
        <f t="shared" si="3"/>
        <v>2</v>
      </c>
      <c r="AM23" s="14">
        <f t="shared" si="4"/>
        <v>1</v>
      </c>
      <c r="AN23" s="14">
        <f t="shared" si="5"/>
        <v>2</v>
      </c>
      <c r="AO23" s="14" t="str">
        <f t="shared" si="8"/>
        <v/>
      </c>
      <c r="AP23" s="14">
        <f t="shared" si="6"/>
        <v>0</v>
      </c>
      <c r="AQ23" s="14">
        <f>IFERROR(COUNTIF(List_Category_ss_key, 'Details - Wine - Sparkling'!AO23), 2)</f>
        <v>1047370</v>
      </c>
    </row>
    <row r="24" spans="1:43" ht="20" customHeight="1" x14ac:dyDescent="0.15">
      <c r="A24" s="29">
        <v>22</v>
      </c>
      <c r="B24" s="135"/>
      <c r="C24" s="132"/>
      <c r="D24" s="133"/>
      <c r="E24" s="134"/>
      <c r="F24" s="134"/>
      <c r="G24" s="134"/>
      <c r="H24" s="132"/>
      <c r="I24" s="135"/>
      <c r="J24" s="134"/>
      <c r="K24" s="132"/>
      <c r="L24" s="135"/>
      <c r="M24" s="134"/>
      <c r="N24" s="134"/>
      <c r="O24" s="132"/>
      <c r="P24" s="135"/>
      <c r="Q24" s="132"/>
      <c r="R24" s="135"/>
      <c r="S24" s="136"/>
      <c r="T24" s="134"/>
      <c r="U24" s="136"/>
      <c r="V24" s="134"/>
      <c r="W24" s="136"/>
      <c r="X24" s="134"/>
      <c r="Y24" s="136"/>
      <c r="Z24" s="134"/>
      <c r="AA24" s="137"/>
      <c r="AB24" s="138">
        <f t="shared" si="7"/>
        <v>0</v>
      </c>
      <c r="AC24" s="139"/>
      <c r="AD24" s="139"/>
      <c r="AE24" s="140"/>
      <c r="AF24" s="135"/>
      <c r="AG24" s="132"/>
      <c r="AH24" s="63">
        <f t="shared" ca="1" si="0"/>
        <v>0</v>
      </c>
      <c r="AI24" s="63">
        <f t="shared" ca="1" si="1"/>
        <v>0</v>
      </c>
      <c r="AK24" s="14">
        <f t="shared" si="2"/>
        <v>1</v>
      </c>
      <c r="AL24" s="14">
        <f t="shared" si="3"/>
        <v>2</v>
      </c>
      <c r="AM24" s="14">
        <f t="shared" si="4"/>
        <v>1</v>
      </c>
      <c r="AN24" s="14">
        <f t="shared" si="5"/>
        <v>2</v>
      </c>
      <c r="AO24" s="14" t="str">
        <f t="shared" si="8"/>
        <v/>
      </c>
      <c r="AP24" s="14">
        <f t="shared" si="6"/>
        <v>0</v>
      </c>
      <c r="AQ24" s="14">
        <f>IFERROR(COUNTIF(List_Category_ss_key, 'Details - Wine - Sparkling'!AO24), 2)</f>
        <v>1047370</v>
      </c>
    </row>
    <row r="25" spans="1:43" ht="20" customHeight="1" x14ac:dyDescent="0.15">
      <c r="A25" s="29">
        <v>23</v>
      </c>
      <c r="B25" s="135"/>
      <c r="C25" s="132"/>
      <c r="D25" s="133"/>
      <c r="E25" s="134"/>
      <c r="F25" s="134"/>
      <c r="G25" s="134"/>
      <c r="H25" s="132"/>
      <c r="I25" s="135"/>
      <c r="J25" s="134"/>
      <c r="K25" s="132"/>
      <c r="L25" s="135"/>
      <c r="M25" s="134"/>
      <c r="N25" s="134"/>
      <c r="O25" s="132"/>
      <c r="P25" s="135"/>
      <c r="Q25" s="132"/>
      <c r="R25" s="135"/>
      <c r="S25" s="136"/>
      <c r="T25" s="134"/>
      <c r="U25" s="136"/>
      <c r="V25" s="134"/>
      <c r="W25" s="136"/>
      <c r="X25" s="134"/>
      <c r="Y25" s="136"/>
      <c r="Z25" s="134"/>
      <c r="AA25" s="137"/>
      <c r="AB25" s="138">
        <f t="shared" si="7"/>
        <v>0</v>
      </c>
      <c r="AC25" s="139"/>
      <c r="AD25" s="139"/>
      <c r="AE25" s="140"/>
      <c r="AF25" s="135"/>
      <c r="AG25" s="132"/>
      <c r="AH25" s="63">
        <f t="shared" ca="1" si="0"/>
        <v>0</v>
      </c>
      <c r="AI25" s="63">
        <f t="shared" ca="1" si="1"/>
        <v>0</v>
      </c>
      <c r="AK25" s="14">
        <f t="shared" si="2"/>
        <v>1</v>
      </c>
      <c r="AL25" s="14">
        <f t="shared" si="3"/>
        <v>2</v>
      </c>
      <c r="AM25" s="14">
        <f t="shared" si="4"/>
        <v>1</v>
      </c>
      <c r="AN25" s="14">
        <f t="shared" si="5"/>
        <v>2</v>
      </c>
      <c r="AO25" s="14" t="str">
        <f t="shared" si="8"/>
        <v/>
      </c>
      <c r="AP25" s="14">
        <f t="shared" si="6"/>
        <v>0</v>
      </c>
      <c r="AQ25" s="14">
        <f>IFERROR(COUNTIF(List_Category_ss_key, 'Details - Wine - Sparkling'!AO25), 2)</f>
        <v>1047370</v>
      </c>
    </row>
    <row r="26" spans="1:43" ht="20" customHeight="1" x14ac:dyDescent="0.15">
      <c r="A26" s="29">
        <v>24</v>
      </c>
      <c r="B26" s="135"/>
      <c r="C26" s="132"/>
      <c r="D26" s="133"/>
      <c r="E26" s="134"/>
      <c r="F26" s="134"/>
      <c r="G26" s="134"/>
      <c r="H26" s="132"/>
      <c r="I26" s="135"/>
      <c r="J26" s="134"/>
      <c r="K26" s="132"/>
      <c r="L26" s="135"/>
      <c r="M26" s="134"/>
      <c r="N26" s="134"/>
      <c r="O26" s="132"/>
      <c r="P26" s="135"/>
      <c r="Q26" s="132"/>
      <c r="R26" s="135"/>
      <c r="S26" s="136"/>
      <c r="T26" s="134"/>
      <c r="U26" s="136"/>
      <c r="V26" s="134"/>
      <c r="W26" s="136"/>
      <c r="X26" s="134"/>
      <c r="Y26" s="136"/>
      <c r="Z26" s="134"/>
      <c r="AA26" s="137"/>
      <c r="AB26" s="138">
        <f t="shared" si="7"/>
        <v>0</v>
      </c>
      <c r="AC26" s="139"/>
      <c r="AD26" s="139"/>
      <c r="AE26" s="140"/>
      <c r="AF26" s="135"/>
      <c r="AG26" s="132"/>
      <c r="AH26" s="63">
        <f t="shared" ca="1" si="0"/>
        <v>0</v>
      </c>
      <c r="AI26" s="63">
        <f t="shared" ca="1" si="1"/>
        <v>0</v>
      </c>
      <c r="AK26" s="14">
        <f t="shared" si="2"/>
        <v>1</v>
      </c>
      <c r="AL26" s="14">
        <f t="shared" si="3"/>
        <v>2</v>
      </c>
      <c r="AM26" s="14">
        <f t="shared" si="4"/>
        <v>1</v>
      </c>
      <c r="AN26" s="14">
        <f t="shared" si="5"/>
        <v>2</v>
      </c>
      <c r="AO26" s="14" t="str">
        <f t="shared" si="8"/>
        <v/>
      </c>
      <c r="AP26" s="14">
        <f t="shared" si="6"/>
        <v>0</v>
      </c>
      <c r="AQ26" s="14">
        <f>IFERROR(COUNTIF(List_Category_ss_key, 'Details - Wine - Sparkling'!AO26), 2)</f>
        <v>1047370</v>
      </c>
    </row>
    <row r="27" spans="1:43" ht="20" customHeight="1" x14ac:dyDescent="0.15">
      <c r="A27" s="29">
        <v>25</v>
      </c>
      <c r="B27" s="135"/>
      <c r="C27" s="132"/>
      <c r="D27" s="133"/>
      <c r="E27" s="134"/>
      <c r="F27" s="134"/>
      <c r="G27" s="134"/>
      <c r="H27" s="132"/>
      <c r="I27" s="135"/>
      <c r="J27" s="134"/>
      <c r="K27" s="132"/>
      <c r="L27" s="135"/>
      <c r="M27" s="134"/>
      <c r="N27" s="134"/>
      <c r="O27" s="132"/>
      <c r="P27" s="135"/>
      <c r="Q27" s="132"/>
      <c r="R27" s="135"/>
      <c r="S27" s="136"/>
      <c r="T27" s="134"/>
      <c r="U27" s="136"/>
      <c r="V27" s="134"/>
      <c r="W27" s="136"/>
      <c r="X27" s="134"/>
      <c r="Y27" s="136"/>
      <c r="Z27" s="134"/>
      <c r="AA27" s="137"/>
      <c r="AB27" s="138">
        <f t="shared" si="7"/>
        <v>0</v>
      </c>
      <c r="AC27" s="139"/>
      <c r="AD27" s="139"/>
      <c r="AE27" s="140"/>
      <c r="AF27" s="135"/>
      <c r="AG27" s="132"/>
      <c r="AH27" s="63">
        <f t="shared" ca="1" si="0"/>
        <v>0</v>
      </c>
      <c r="AI27" s="63">
        <f t="shared" ca="1" si="1"/>
        <v>0</v>
      </c>
      <c r="AK27" s="14">
        <f t="shared" si="2"/>
        <v>1</v>
      </c>
      <c r="AL27" s="14">
        <f t="shared" si="3"/>
        <v>2</v>
      </c>
      <c r="AM27" s="14">
        <f t="shared" si="4"/>
        <v>1</v>
      </c>
      <c r="AN27" s="14">
        <f t="shared" si="5"/>
        <v>2</v>
      </c>
      <c r="AO27" s="14" t="str">
        <f t="shared" si="8"/>
        <v/>
      </c>
      <c r="AP27" s="14">
        <f t="shared" si="6"/>
        <v>0</v>
      </c>
      <c r="AQ27" s="14">
        <f>IFERROR(COUNTIF(List_Category_ss_key, 'Details - Wine - Sparkling'!AO27), 2)</f>
        <v>1047370</v>
      </c>
    </row>
    <row r="28" spans="1:43" ht="20" customHeight="1" x14ac:dyDescent="0.15">
      <c r="A28" s="29">
        <v>26</v>
      </c>
      <c r="B28" s="135"/>
      <c r="C28" s="132"/>
      <c r="D28" s="133"/>
      <c r="E28" s="134"/>
      <c r="F28" s="134"/>
      <c r="G28" s="134"/>
      <c r="H28" s="132"/>
      <c r="I28" s="135"/>
      <c r="J28" s="134"/>
      <c r="K28" s="132"/>
      <c r="L28" s="135"/>
      <c r="M28" s="134"/>
      <c r="N28" s="134"/>
      <c r="O28" s="132"/>
      <c r="P28" s="135"/>
      <c r="Q28" s="132"/>
      <c r="R28" s="135"/>
      <c r="S28" s="136"/>
      <c r="T28" s="134"/>
      <c r="U28" s="136"/>
      <c r="V28" s="134"/>
      <c r="W28" s="136"/>
      <c r="X28" s="134"/>
      <c r="Y28" s="136"/>
      <c r="Z28" s="134"/>
      <c r="AA28" s="137"/>
      <c r="AB28" s="138">
        <f t="shared" si="7"/>
        <v>0</v>
      </c>
      <c r="AC28" s="139"/>
      <c r="AD28" s="139"/>
      <c r="AE28" s="140"/>
      <c r="AF28" s="135"/>
      <c r="AG28" s="132"/>
      <c r="AH28" s="63">
        <f t="shared" ca="1" si="0"/>
        <v>0</v>
      </c>
      <c r="AI28" s="63">
        <f t="shared" ca="1" si="1"/>
        <v>0</v>
      </c>
      <c r="AK28" s="14">
        <f t="shared" si="2"/>
        <v>1</v>
      </c>
      <c r="AL28" s="14">
        <f t="shared" si="3"/>
        <v>2</v>
      </c>
      <c r="AM28" s="14">
        <f t="shared" si="4"/>
        <v>1</v>
      </c>
      <c r="AN28" s="14">
        <f t="shared" si="5"/>
        <v>2</v>
      </c>
      <c r="AO28" s="14" t="str">
        <f t="shared" si="8"/>
        <v/>
      </c>
      <c r="AP28" s="14">
        <f t="shared" si="6"/>
        <v>0</v>
      </c>
      <c r="AQ28" s="14">
        <f>IFERROR(COUNTIF(List_Category_ss_key, 'Details - Wine - Sparkling'!AO28), 2)</f>
        <v>1047370</v>
      </c>
    </row>
    <row r="29" spans="1:43" ht="20" customHeight="1" x14ac:dyDescent="0.15">
      <c r="A29" s="29">
        <v>27</v>
      </c>
      <c r="B29" s="135"/>
      <c r="C29" s="132"/>
      <c r="D29" s="133"/>
      <c r="E29" s="134"/>
      <c r="F29" s="134"/>
      <c r="G29" s="134"/>
      <c r="H29" s="132"/>
      <c r="I29" s="135"/>
      <c r="J29" s="134"/>
      <c r="K29" s="132"/>
      <c r="L29" s="135"/>
      <c r="M29" s="134"/>
      <c r="N29" s="134"/>
      <c r="O29" s="132"/>
      <c r="P29" s="135"/>
      <c r="Q29" s="132"/>
      <c r="R29" s="135"/>
      <c r="S29" s="136"/>
      <c r="T29" s="134"/>
      <c r="U29" s="136"/>
      <c r="V29" s="134"/>
      <c r="W29" s="136"/>
      <c r="X29" s="134"/>
      <c r="Y29" s="136"/>
      <c r="Z29" s="134"/>
      <c r="AA29" s="137"/>
      <c r="AB29" s="138">
        <f t="shared" si="7"/>
        <v>0</v>
      </c>
      <c r="AC29" s="139"/>
      <c r="AD29" s="139"/>
      <c r="AE29" s="140"/>
      <c r="AF29" s="135"/>
      <c r="AG29" s="132"/>
      <c r="AH29" s="63">
        <f t="shared" ca="1" si="0"/>
        <v>0</v>
      </c>
      <c r="AI29" s="63">
        <f t="shared" ca="1" si="1"/>
        <v>0</v>
      </c>
      <c r="AK29" s="14">
        <f t="shared" si="2"/>
        <v>1</v>
      </c>
      <c r="AL29" s="14">
        <f t="shared" si="3"/>
        <v>2</v>
      </c>
      <c r="AM29" s="14">
        <f t="shared" si="4"/>
        <v>1</v>
      </c>
      <c r="AN29" s="14">
        <f t="shared" si="5"/>
        <v>2</v>
      </c>
      <c r="AO29" s="14" t="str">
        <f t="shared" si="8"/>
        <v/>
      </c>
      <c r="AP29" s="14">
        <f t="shared" si="6"/>
        <v>0</v>
      </c>
      <c r="AQ29" s="14">
        <f>IFERROR(COUNTIF(List_Category_ss_key, 'Details - Wine - Sparkling'!AO29), 2)</f>
        <v>1047370</v>
      </c>
    </row>
    <row r="30" spans="1:43" ht="20" customHeight="1" x14ac:dyDescent="0.15">
      <c r="A30" s="29">
        <v>28</v>
      </c>
      <c r="B30" s="135"/>
      <c r="C30" s="132"/>
      <c r="D30" s="133"/>
      <c r="E30" s="134"/>
      <c r="F30" s="134"/>
      <c r="G30" s="134"/>
      <c r="H30" s="132"/>
      <c r="I30" s="135"/>
      <c r="J30" s="134"/>
      <c r="K30" s="132"/>
      <c r="L30" s="135"/>
      <c r="M30" s="134"/>
      <c r="N30" s="134"/>
      <c r="O30" s="132"/>
      <c r="P30" s="135"/>
      <c r="Q30" s="132"/>
      <c r="R30" s="135"/>
      <c r="S30" s="136"/>
      <c r="T30" s="134"/>
      <c r="U30" s="136"/>
      <c r="V30" s="134"/>
      <c r="W30" s="136"/>
      <c r="X30" s="134"/>
      <c r="Y30" s="136"/>
      <c r="Z30" s="134"/>
      <c r="AA30" s="137"/>
      <c r="AB30" s="138">
        <f t="shared" si="7"/>
        <v>0</v>
      </c>
      <c r="AC30" s="139"/>
      <c r="AD30" s="139"/>
      <c r="AE30" s="140"/>
      <c r="AF30" s="135"/>
      <c r="AG30" s="132"/>
      <c r="AH30" s="63">
        <f t="shared" ca="1" si="0"/>
        <v>0</v>
      </c>
      <c r="AI30" s="63">
        <f t="shared" ca="1" si="1"/>
        <v>0</v>
      </c>
      <c r="AK30" s="14">
        <f t="shared" si="2"/>
        <v>1</v>
      </c>
      <c r="AL30" s="14">
        <f t="shared" si="3"/>
        <v>2</v>
      </c>
      <c r="AM30" s="14">
        <f t="shared" si="4"/>
        <v>1</v>
      </c>
      <c r="AN30" s="14">
        <f t="shared" si="5"/>
        <v>2</v>
      </c>
      <c r="AO30" s="14" t="str">
        <f t="shared" si="8"/>
        <v/>
      </c>
      <c r="AP30" s="14">
        <f t="shared" si="6"/>
        <v>0</v>
      </c>
      <c r="AQ30" s="14">
        <f>IFERROR(COUNTIF(List_Category_ss_key, 'Details - Wine - Sparkling'!AO30), 2)</f>
        <v>1047370</v>
      </c>
    </row>
    <row r="31" spans="1:43" ht="20" customHeight="1" x14ac:dyDescent="0.15">
      <c r="A31" s="29">
        <v>29</v>
      </c>
      <c r="B31" s="135"/>
      <c r="C31" s="132"/>
      <c r="D31" s="133"/>
      <c r="E31" s="134"/>
      <c r="F31" s="134"/>
      <c r="G31" s="134"/>
      <c r="H31" s="132"/>
      <c r="I31" s="135"/>
      <c r="J31" s="134"/>
      <c r="K31" s="132"/>
      <c r="L31" s="135"/>
      <c r="M31" s="134"/>
      <c r="N31" s="134"/>
      <c r="O31" s="132"/>
      <c r="P31" s="135"/>
      <c r="Q31" s="132"/>
      <c r="R31" s="135"/>
      <c r="S31" s="136"/>
      <c r="T31" s="134"/>
      <c r="U31" s="136"/>
      <c r="V31" s="134"/>
      <c r="W31" s="136"/>
      <c r="X31" s="134"/>
      <c r="Y31" s="136"/>
      <c r="Z31" s="134"/>
      <c r="AA31" s="137"/>
      <c r="AB31" s="138">
        <f t="shared" si="7"/>
        <v>0</v>
      </c>
      <c r="AC31" s="139"/>
      <c r="AD31" s="139"/>
      <c r="AE31" s="140"/>
      <c r="AF31" s="135"/>
      <c r="AG31" s="132"/>
      <c r="AH31" s="63">
        <f t="shared" ca="1" si="0"/>
        <v>0</v>
      </c>
      <c r="AI31" s="63">
        <f t="shared" ca="1" si="1"/>
        <v>0</v>
      </c>
      <c r="AK31" s="14">
        <f t="shared" si="2"/>
        <v>1</v>
      </c>
      <c r="AL31" s="14">
        <f t="shared" si="3"/>
        <v>2</v>
      </c>
      <c r="AM31" s="14">
        <f t="shared" si="4"/>
        <v>1</v>
      </c>
      <c r="AN31" s="14">
        <f t="shared" si="5"/>
        <v>2</v>
      </c>
      <c r="AO31" s="14" t="str">
        <f t="shared" si="8"/>
        <v/>
      </c>
      <c r="AP31" s="14">
        <f t="shared" si="6"/>
        <v>0</v>
      </c>
      <c r="AQ31" s="14">
        <f>IFERROR(COUNTIF(List_Category_ss_key, 'Details - Wine - Sparkling'!AO31), 2)</f>
        <v>1047370</v>
      </c>
    </row>
    <row r="32" spans="1:43" ht="20" customHeight="1" x14ac:dyDescent="0.15">
      <c r="A32" s="29">
        <v>30</v>
      </c>
      <c r="B32" s="135"/>
      <c r="C32" s="132"/>
      <c r="D32" s="133"/>
      <c r="E32" s="134"/>
      <c r="F32" s="134"/>
      <c r="G32" s="134"/>
      <c r="H32" s="132"/>
      <c r="I32" s="135"/>
      <c r="J32" s="134"/>
      <c r="K32" s="132"/>
      <c r="L32" s="135"/>
      <c r="M32" s="134"/>
      <c r="N32" s="134"/>
      <c r="O32" s="132"/>
      <c r="P32" s="135"/>
      <c r="Q32" s="132"/>
      <c r="R32" s="135"/>
      <c r="S32" s="136"/>
      <c r="T32" s="134"/>
      <c r="U32" s="136"/>
      <c r="V32" s="134"/>
      <c r="W32" s="136"/>
      <c r="X32" s="134"/>
      <c r="Y32" s="136"/>
      <c r="Z32" s="134"/>
      <c r="AA32" s="137"/>
      <c r="AB32" s="138">
        <f t="shared" si="7"/>
        <v>0</v>
      </c>
      <c r="AC32" s="139"/>
      <c r="AD32" s="139"/>
      <c r="AE32" s="140"/>
      <c r="AF32" s="135"/>
      <c r="AG32" s="132"/>
      <c r="AH32" s="63">
        <f t="shared" ca="1" si="0"/>
        <v>0</v>
      </c>
      <c r="AI32" s="63">
        <f t="shared" ca="1" si="1"/>
        <v>0</v>
      </c>
      <c r="AK32" s="14">
        <f t="shared" si="2"/>
        <v>1</v>
      </c>
      <c r="AL32" s="14">
        <f t="shared" si="3"/>
        <v>2</v>
      </c>
      <c r="AM32" s="14">
        <f t="shared" si="4"/>
        <v>1</v>
      </c>
      <c r="AN32" s="14">
        <f t="shared" si="5"/>
        <v>2</v>
      </c>
      <c r="AO32" s="14" t="str">
        <f t="shared" si="8"/>
        <v/>
      </c>
      <c r="AP32" s="14">
        <f t="shared" si="6"/>
        <v>0</v>
      </c>
      <c r="AQ32" s="14">
        <f>IFERROR(COUNTIF(List_Category_ss_key, 'Details - Wine - Sparkling'!AO32), 2)</f>
        <v>1047370</v>
      </c>
    </row>
    <row r="33" spans="1:43" ht="20" customHeight="1" x14ac:dyDescent="0.15">
      <c r="A33" s="29">
        <v>31</v>
      </c>
      <c r="B33" s="135"/>
      <c r="C33" s="132"/>
      <c r="D33" s="133"/>
      <c r="E33" s="134"/>
      <c r="F33" s="134"/>
      <c r="G33" s="134"/>
      <c r="H33" s="132"/>
      <c r="I33" s="135"/>
      <c r="J33" s="134"/>
      <c r="K33" s="132"/>
      <c r="L33" s="135"/>
      <c r="M33" s="134"/>
      <c r="N33" s="134"/>
      <c r="O33" s="132"/>
      <c r="P33" s="135"/>
      <c r="Q33" s="132"/>
      <c r="R33" s="135"/>
      <c r="S33" s="136"/>
      <c r="T33" s="134"/>
      <c r="U33" s="136"/>
      <c r="V33" s="134"/>
      <c r="W33" s="136"/>
      <c r="X33" s="134"/>
      <c r="Y33" s="136"/>
      <c r="Z33" s="134"/>
      <c r="AA33" s="137"/>
      <c r="AB33" s="138">
        <f t="shared" si="7"/>
        <v>0</v>
      </c>
      <c r="AC33" s="139"/>
      <c r="AD33" s="139"/>
      <c r="AE33" s="140"/>
      <c r="AF33" s="135"/>
      <c r="AG33" s="132"/>
      <c r="AH33" s="63">
        <f t="shared" ca="1" si="0"/>
        <v>0</v>
      </c>
      <c r="AI33" s="63">
        <f t="shared" ca="1" si="1"/>
        <v>0</v>
      </c>
      <c r="AK33" s="14">
        <f t="shared" si="2"/>
        <v>1</v>
      </c>
      <c r="AL33" s="14">
        <f t="shared" si="3"/>
        <v>2</v>
      </c>
      <c r="AM33" s="14">
        <f t="shared" si="4"/>
        <v>1</v>
      </c>
      <c r="AN33" s="14">
        <f t="shared" si="5"/>
        <v>2</v>
      </c>
      <c r="AO33" s="14" t="str">
        <f t="shared" si="8"/>
        <v/>
      </c>
      <c r="AP33" s="14">
        <f t="shared" si="6"/>
        <v>0</v>
      </c>
      <c r="AQ33" s="14">
        <f>IFERROR(COUNTIF(List_Category_ss_key, 'Details - Wine - Sparkling'!AO33), 2)</f>
        <v>1047370</v>
      </c>
    </row>
    <row r="34" spans="1:43" ht="20" customHeight="1" x14ac:dyDescent="0.15">
      <c r="A34" s="29">
        <v>32</v>
      </c>
      <c r="B34" s="135"/>
      <c r="C34" s="132"/>
      <c r="D34" s="133"/>
      <c r="E34" s="134"/>
      <c r="F34" s="134"/>
      <c r="G34" s="134"/>
      <c r="H34" s="132"/>
      <c r="I34" s="135"/>
      <c r="J34" s="134"/>
      <c r="K34" s="132"/>
      <c r="L34" s="135"/>
      <c r="M34" s="134"/>
      <c r="N34" s="134"/>
      <c r="O34" s="132"/>
      <c r="P34" s="135"/>
      <c r="Q34" s="132"/>
      <c r="R34" s="135"/>
      <c r="S34" s="136"/>
      <c r="T34" s="134"/>
      <c r="U34" s="136"/>
      <c r="V34" s="134"/>
      <c r="W34" s="136"/>
      <c r="X34" s="134"/>
      <c r="Y34" s="136"/>
      <c r="Z34" s="134"/>
      <c r="AA34" s="137"/>
      <c r="AB34" s="138">
        <f t="shared" si="7"/>
        <v>0</v>
      </c>
      <c r="AC34" s="139"/>
      <c r="AD34" s="139"/>
      <c r="AE34" s="140"/>
      <c r="AF34" s="135"/>
      <c r="AG34" s="132"/>
      <c r="AH34" s="63">
        <f t="shared" ref="AH34:AH65" ca="1" si="9">IF(B34&lt;&gt;"", OFFSET(FeeWineHKD, 0, InvoiceCurrencyOffset)*(1-InvoiceDiscount), 0)</f>
        <v>0</v>
      </c>
      <c r="AI34" s="63">
        <f t="shared" ref="AI34:AI65" ca="1" si="10">IF(B34&lt;&gt;"",IF(AC34="YES", OFFSET(FeeShippingHKD,0,InvoiceCurrencyOffset),0), 0)</f>
        <v>0</v>
      </c>
      <c r="AK34" s="14">
        <f t="shared" ref="AK34:AK65" si="11">IFERROR(MATCH(D34, List_Category_key, FALSE),1)</f>
        <v>1</v>
      </c>
      <c r="AL34" s="14">
        <f t="shared" ref="AL34:AL65" si="12">IFERROR(MATCH(D34 &amp; " Total", List_Category_key, FALSE), 2)</f>
        <v>2</v>
      </c>
      <c r="AM34" s="14">
        <f t="shared" ref="AM34:AM65" si="13">IFERROR(MATCH(E34, List_Category_s_key, FALSE), 1)</f>
        <v>1</v>
      </c>
      <c r="AN34" s="14">
        <f t="shared" ref="AN34:AN65" si="14">IFERROR(MATCH(E34 &amp; " Total", List_Category_s_key, FALSE), 2)</f>
        <v>2</v>
      </c>
      <c r="AO34" s="14" t="str">
        <f t="shared" si="8"/>
        <v/>
      </c>
      <c r="AP34" s="14">
        <f t="shared" ref="AP34:AP65" si="15">IFERROR(MATCH(AO34, List_Category_ss_key, FALSE)-1,0)</f>
        <v>0</v>
      </c>
      <c r="AQ34" s="14">
        <f>IFERROR(COUNTIF(List_Category_ss_key, 'Details - Wine - Sparkling'!AO34), 2)</f>
        <v>1047370</v>
      </c>
    </row>
    <row r="35" spans="1:43" ht="20" customHeight="1" x14ac:dyDescent="0.15">
      <c r="A35" s="29">
        <v>33</v>
      </c>
      <c r="B35" s="135"/>
      <c r="C35" s="132"/>
      <c r="D35" s="133"/>
      <c r="E35" s="134"/>
      <c r="F35" s="134"/>
      <c r="G35" s="134"/>
      <c r="H35" s="132"/>
      <c r="I35" s="135"/>
      <c r="J35" s="134"/>
      <c r="K35" s="132"/>
      <c r="L35" s="135"/>
      <c r="M35" s="134"/>
      <c r="N35" s="134"/>
      <c r="O35" s="132"/>
      <c r="P35" s="135"/>
      <c r="Q35" s="132"/>
      <c r="R35" s="135"/>
      <c r="S35" s="136"/>
      <c r="T35" s="134"/>
      <c r="U35" s="136"/>
      <c r="V35" s="134"/>
      <c r="W35" s="136"/>
      <c r="X35" s="134"/>
      <c r="Y35" s="136"/>
      <c r="Z35" s="134"/>
      <c r="AA35" s="137"/>
      <c r="AB35" s="138">
        <f t="shared" si="7"/>
        <v>0</v>
      </c>
      <c r="AC35" s="139"/>
      <c r="AD35" s="139"/>
      <c r="AE35" s="140"/>
      <c r="AF35" s="135"/>
      <c r="AG35" s="132"/>
      <c r="AH35" s="63">
        <f t="shared" ca="1" si="9"/>
        <v>0</v>
      </c>
      <c r="AI35" s="63">
        <f t="shared" ca="1" si="10"/>
        <v>0</v>
      </c>
      <c r="AK35" s="14">
        <f t="shared" si="11"/>
        <v>1</v>
      </c>
      <c r="AL35" s="14">
        <f t="shared" si="12"/>
        <v>2</v>
      </c>
      <c r="AM35" s="14">
        <f t="shared" si="13"/>
        <v>1</v>
      </c>
      <c r="AN35" s="14">
        <f t="shared" si="14"/>
        <v>2</v>
      </c>
      <c r="AO35" s="14" t="str">
        <f t="shared" si="8"/>
        <v/>
      </c>
      <c r="AP35" s="14">
        <f t="shared" si="15"/>
        <v>0</v>
      </c>
      <c r="AQ35" s="14">
        <f>IFERROR(COUNTIF(List_Category_ss_key, 'Details - Wine - Sparkling'!AO35), 2)</f>
        <v>1047370</v>
      </c>
    </row>
    <row r="36" spans="1:43" ht="20" customHeight="1" x14ac:dyDescent="0.15">
      <c r="A36" s="29">
        <v>34</v>
      </c>
      <c r="B36" s="135"/>
      <c r="C36" s="132"/>
      <c r="D36" s="133"/>
      <c r="E36" s="134"/>
      <c r="F36" s="134"/>
      <c r="G36" s="134"/>
      <c r="H36" s="132"/>
      <c r="I36" s="135"/>
      <c r="J36" s="134"/>
      <c r="K36" s="132"/>
      <c r="L36" s="135"/>
      <c r="M36" s="134"/>
      <c r="N36" s="134"/>
      <c r="O36" s="132"/>
      <c r="P36" s="135"/>
      <c r="Q36" s="132"/>
      <c r="R36" s="135"/>
      <c r="S36" s="136"/>
      <c r="T36" s="134"/>
      <c r="U36" s="136"/>
      <c r="V36" s="134"/>
      <c r="W36" s="136"/>
      <c r="X36" s="134"/>
      <c r="Y36" s="136"/>
      <c r="Z36" s="134"/>
      <c r="AA36" s="137"/>
      <c r="AB36" s="138">
        <f t="shared" si="7"/>
        <v>0</v>
      </c>
      <c r="AC36" s="139"/>
      <c r="AD36" s="139"/>
      <c r="AE36" s="140"/>
      <c r="AF36" s="135"/>
      <c r="AG36" s="132"/>
      <c r="AH36" s="63">
        <f t="shared" ca="1" si="9"/>
        <v>0</v>
      </c>
      <c r="AI36" s="63">
        <f t="shared" ca="1" si="10"/>
        <v>0</v>
      </c>
      <c r="AK36" s="14">
        <f t="shared" si="11"/>
        <v>1</v>
      </c>
      <c r="AL36" s="14">
        <f t="shared" si="12"/>
        <v>2</v>
      </c>
      <c r="AM36" s="14">
        <f t="shared" si="13"/>
        <v>1</v>
      </c>
      <c r="AN36" s="14">
        <f t="shared" si="14"/>
        <v>2</v>
      </c>
      <c r="AO36" s="14" t="str">
        <f t="shared" si="8"/>
        <v/>
      </c>
      <c r="AP36" s="14">
        <f t="shared" si="15"/>
        <v>0</v>
      </c>
      <c r="AQ36" s="14">
        <f>IFERROR(COUNTIF(List_Category_ss_key, 'Details - Wine - Sparkling'!AO36), 2)</f>
        <v>1047370</v>
      </c>
    </row>
    <row r="37" spans="1:43" ht="20" customHeight="1" x14ac:dyDescent="0.15">
      <c r="A37" s="29">
        <v>35</v>
      </c>
      <c r="B37" s="135"/>
      <c r="C37" s="132"/>
      <c r="D37" s="133"/>
      <c r="E37" s="134"/>
      <c r="F37" s="134"/>
      <c r="G37" s="134"/>
      <c r="H37" s="132"/>
      <c r="I37" s="135"/>
      <c r="J37" s="134"/>
      <c r="K37" s="132"/>
      <c r="L37" s="135"/>
      <c r="M37" s="134"/>
      <c r="N37" s="134"/>
      <c r="O37" s="132"/>
      <c r="P37" s="135"/>
      <c r="Q37" s="132"/>
      <c r="R37" s="135"/>
      <c r="S37" s="136"/>
      <c r="T37" s="134"/>
      <c r="U37" s="136"/>
      <c r="V37" s="134"/>
      <c r="W37" s="136"/>
      <c r="X37" s="134"/>
      <c r="Y37" s="136"/>
      <c r="Z37" s="134"/>
      <c r="AA37" s="137"/>
      <c r="AB37" s="138">
        <f t="shared" si="7"/>
        <v>0</v>
      </c>
      <c r="AC37" s="139"/>
      <c r="AD37" s="139"/>
      <c r="AE37" s="140"/>
      <c r="AF37" s="135"/>
      <c r="AG37" s="132"/>
      <c r="AH37" s="63">
        <f t="shared" ca="1" si="9"/>
        <v>0</v>
      </c>
      <c r="AI37" s="63">
        <f t="shared" ca="1" si="10"/>
        <v>0</v>
      </c>
      <c r="AK37" s="14">
        <f t="shared" si="11"/>
        <v>1</v>
      </c>
      <c r="AL37" s="14">
        <f t="shared" si="12"/>
        <v>2</v>
      </c>
      <c r="AM37" s="14">
        <f t="shared" si="13"/>
        <v>1</v>
      </c>
      <c r="AN37" s="14">
        <f t="shared" si="14"/>
        <v>2</v>
      </c>
      <c r="AO37" s="14" t="str">
        <f t="shared" si="8"/>
        <v/>
      </c>
      <c r="AP37" s="14">
        <f t="shared" si="15"/>
        <v>0</v>
      </c>
      <c r="AQ37" s="14">
        <f>IFERROR(COUNTIF(List_Category_ss_key, 'Details - Wine - Sparkling'!AO37), 2)</f>
        <v>1047370</v>
      </c>
    </row>
    <row r="38" spans="1:43" ht="20" customHeight="1" x14ac:dyDescent="0.15">
      <c r="A38" s="29">
        <v>36</v>
      </c>
      <c r="B38" s="135"/>
      <c r="C38" s="132"/>
      <c r="D38" s="133"/>
      <c r="E38" s="134"/>
      <c r="F38" s="134"/>
      <c r="G38" s="134"/>
      <c r="H38" s="132"/>
      <c r="I38" s="135"/>
      <c r="J38" s="134"/>
      <c r="K38" s="132"/>
      <c r="L38" s="135"/>
      <c r="M38" s="134"/>
      <c r="N38" s="134"/>
      <c r="O38" s="132"/>
      <c r="P38" s="135"/>
      <c r="Q38" s="132"/>
      <c r="R38" s="135"/>
      <c r="S38" s="136"/>
      <c r="T38" s="134"/>
      <c r="U38" s="136"/>
      <c r="V38" s="134"/>
      <c r="W38" s="136"/>
      <c r="X38" s="134"/>
      <c r="Y38" s="136"/>
      <c r="Z38" s="134"/>
      <c r="AA38" s="137"/>
      <c r="AB38" s="138">
        <f t="shared" si="7"/>
        <v>0</v>
      </c>
      <c r="AC38" s="139"/>
      <c r="AD38" s="139"/>
      <c r="AE38" s="140"/>
      <c r="AF38" s="135"/>
      <c r="AG38" s="132"/>
      <c r="AH38" s="63">
        <f t="shared" ca="1" si="9"/>
        <v>0</v>
      </c>
      <c r="AI38" s="63">
        <f t="shared" ca="1" si="10"/>
        <v>0</v>
      </c>
      <c r="AK38" s="14">
        <f t="shared" si="11"/>
        <v>1</v>
      </c>
      <c r="AL38" s="14">
        <f t="shared" si="12"/>
        <v>2</v>
      </c>
      <c r="AM38" s="14">
        <f t="shared" si="13"/>
        <v>1</v>
      </c>
      <c r="AN38" s="14">
        <f t="shared" si="14"/>
        <v>2</v>
      </c>
      <c r="AO38" s="14" t="str">
        <f t="shared" si="8"/>
        <v/>
      </c>
      <c r="AP38" s="14">
        <f t="shared" si="15"/>
        <v>0</v>
      </c>
      <c r="AQ38" s="14">
        <f>IFERROR(COUNTIF(List_Category_ss_key, 'Details - Wine - Sparkling'!AO38), 2)</f>
        <v>1047370</v>
      </c>
    </row>
    <row r="39" spans="1:43" ht="20" customHeight="1" x14ac:dyDescent="0.15">
      <c r="A39" s="29">
        <v>37</v>
      </c>
      <c r="B39" s="135"/>
      <c r="C39" s="132"/>
      <c r="D39" s="133"/>
      <c r="E39" s="134"/>
      <c r="F39" s="134"/>
      <c r="G39" s="134"/>
      <c r="H39" s="132"/>
      <c r="I39" s="135"/>
      <c r="J39" s="134"/>
      <c r="K39" s="132"/>
      <c r="L39" s="135"/>
      <c r="M39" s="134"/>
      <c r="N39" s="134"/>
      <c r="O39" s="132"/>
      <c r="P39" s="135"/>
      <c r="Q39" s="132"/>
      <c r="R39" s="135"/>
      <c r="S39" s="136"/>
      <c r="T39" s="134"/>
      <c r="U39" s="136"/>
      <c r="V39" s="134"/>
      <c r="W39" s="136"/>
      <c r="X39" s="134"/>
      <c r="Y39" s="136"/>
      <c r="Z39" s="134"/>
      <c r="AA39" s="137"/>
      <c r="AB39" s="138">
        <f t="shared" si="7"/>
        <v>0</v>
      </c>
      <c r="AC39" s="139"/>
      <c r="AD39" s="139"/>
      <c r="AE39" s="140"/>
      <c r="AF39" s="135"/>
      <c r="AG39" s="132"/>
      <c r="AH39" s="63">
        <f t="shared" ca="1" si="9"/>
        <v>0</v>
      </c>
      <c r="AI39" s="63">
        <f t="shared" ca="1" si="10"/>
        <v>0</v>
      </c>
      <c r="AK39" s="14">
        <f t="shared" si="11"/>
        <v>1</v>
      </c>
      <c r="AL39" s="14">
        <f t="shared" si="12"/>
        <v>2</v>
      </c>
      <c r="AM39" s="14">
        <f t="shared" si="13"/>
        <v>1</v>
      </c>
      <c r="AN39" s="14">
        <f t="shared" si="14"/>
        <v>2</v>
      </c>
      <c r="AO39" s="14" t="str">
        <f t="shared" si="8"/>
        <v/>
      </c>
      <c r="AP39" s="14">
        <f t="shared" si="15"/>
        <v>0</v>
      </c>
      <c r="AQ39" s="14">
        <f>IFERROR(COUNTIF(List_Category_ss_key, 'Details - Wine - Sparkling'!AO39), 2)</f>
        <v>1047370</v>
      </c>
    </row>
    <row r="40" spans="1:43" ht="20" customHeight="1" x14ac:dyDescent="0.15">
      <c r="A40" s="29">
        <v>38</v>
      </c>
      <c r="B40" s="135"/>
      <c r="C40" s="132"/>
      <c r="D40" s="133"/>
      <c r="E40" s="134"/>
      <c r="F40" s="134"/>
      <c r="G40" s="134"/>
      <c r="H40" s="132"/>
      <c r="I40" s="135"/>
      <c r="J40" s="134"/>
      <c r="K40" s="132"/>
      <c r="L40" s="135"/>
      <c r="M40" s="134"/>
      <c r="N40" s="134"/>
      <c r="O40" s="132"/>
      <c r="P40" s="135"/>
      <c r="Q40" s="132"/>
      <c r="R40" s="135"/>
      <c r="S40" s="136"/>
      <c r="T40" s="134"/>
      <c r="U40" s="136"/>
      <c r="V40" s="134"/>
      <c r="W40" s="136"/>
      <c r="X40" s="134"/>
      <c r="Y40" s="136"/>
      <c r="Z40" s="134"/>
      <c r="AA40" s="137"/>
      <c r="AB40" s="138">
        <f t="shared" si="7"/>
        <v>0</v>
      </c>
      <c r="AC40" s="139"/>
      <c r="AD40" s="139"/>
      <c r="AE40" s="140"/>
      <c r="AF40" s="135"/>
      <c r="AG40" s="132"/>
      <c r="AH40" s="63">
        <f t="shared" ca="1" si="9"/>
        <v>0</v>
      </c>
      <c r="AI40" s="63">
        <f t="shared" ca="1" si="10"/>
        <v>0</v>
      </c>
      <c r="AK40" s="14">
        <f t="shared" si="11"/>
        <v>1</v>
      </c>
      <c r="AL40" s="14">
        <f t="shared" si="12"/>
        <v>2</v>
      </c>
      <c r="AM40" s="14">
        <f t="shared" si="13"/>
        <v>1</v>
      </c>
      <c r="AN40" s="14">
        <f t="shared" si="14"/>
        <v>2</v>
      </c>
      <c r="AO40" s="14" t="str">
        <f t="shared" si="8"/>
        <v/>
      </c>
      <c r="AP40" s="14">
        <f t="shared" si="15"/>
        <v>0</v>
      </c>
      <c r="AQ40" s="14">
        <f>IFERROR(COUNTIF(List_Category_ss_key, 'Details - Wine - Sparkling'!AO40), 2)</f>
        <v>1047370</v>
      </c>
    </row>
    <row r="41" spans="1:43" ht="20" customHeight="1" x14ac:dyDescent="0.15">
      <c r="A41" s="29">
        <v>39</v>
      </c>
      <c r="B41" s="135"/>
      <c r="C41" s="132"/>
      <c r="D41" s="133"/>
      <c r="E41" s="134"/>
      <c r="F41" s="134"/>
      <c r="G41" s="134"/>
      <c r="H41" s="132"/>
      <c r="I41" s="135"/>
      <c r="J41" s="134"/>
      <c r="K41" s="132"/>
      <c r="L41" s="135"/>
      <c r="M41" s="134"/>
      <c r="N41" s="134"/>
      <c r="O41" s="132"/>
      <c r="P41" s="135"/>
      <c r="Q41" s="132"/>
      <c r="R41" s="135"/>
      <c r="S41" s="136"/>
      <c r="T41" s="134"/>
      <c r="U41" s="136"/>
      <c r="V41" s="134"/>
      <c r="W41" s="136"/>
      <c r="X41" s="134"/>
      <c r="Y41" s="136"/>
      <c r="Z41" s="134"/>
      <c r="AA41" s="137"/>
      <c r="AB41" s="138">
        <f t="shared" si="7"/>
        <v>0</v>
      </c>
      <c r="AC41" s="139"/>
      <c r="AD41" s="139"/>
      <c r="AE41" s="140"/>
      <c r="AF41" s="135"/>
      <c r="AG41" s="132"/>
      <c r="AH41" s="63">
        <f t="shared" ca="1" si="9"/>
        <v>0</v>
      </c>
      <c r="AI41" s="63">
        <f t="shared" ca="1" si="10"/>
        <v>0</v>
      </c>
      <c r="AK41" s="14">
        <f t="shared" si="11"/>
        <v>1</v>
      </c>
      <c r="AL41" s="14">
        <f t="shared" si="12"/>
        <v>2</v>
      </c>
      <c r="AM41" s="14">
        <f t="shared" si="13"/>
        <v>1</v>
      </c>
      <c r="AN41" s="14">
        <f t="shared" si="14"/>
        <v>2</v>
      </c>
      <c r="AO41" s="14" t="str">
        <f t="shared" si="8"/>
        <v/>
      </c>
      <c r="AP41" s="14">
        <f t="shared" si="15"/>
        <v>0</v>
      </c>
      <c r="AQ41" s="14">
        <f>IFERROR(COUNTIF(List_Category_ss_key, 'Details - Wine - Sparkling'!AO41), 2)</f>
        <v>1047370</v>
      </c>
    </row>
    <row r="42" spans="1:43" ht="20" customHeight="1" x14ac:dyDescent="0.15">
      <c r="A42" s="29">
        <v>40</v>
      </c>
      <c r="B42" s="135"/>
      <c r="C42" s="132"/>
      <c r="D42" s="133"/>
      <c r="E42" s="134"/>
      <c r="F42" s="134"/>
      <c r="G42" s="134"/>
      <c r="H42" s="132"/>
      <c r="I42" s="135"/>
      <c r="J42" s="134"/>
      <c r="K42" s="132"/>
      <c r="L42" s="135"/>
      <c r="M42" s="134"/>
      <c r="N42" s="134"/>
      <c r="O42" s="132"/>
      <c r="P42" s="135"/>
      <c r="Q42" s="132"/>
      <c r="R42" s="135"/>
      <c r="S42" s="136"/>
      <c r="T42" s="134"/>
      <c r="U42" s="136"/>
      <c r="V42" s="134"/>
      <c r="W42" s="136"/>
      <c r="X42" s="134"/>
      <c r="Y42" s="136"/>
      <c r="Z42" s="134"/>
      <c r="AA42" s="137"/>
      <c r="AB42" s="138">
        <f t="shared" si="7"/>
        <v>0</v>
      </c>
      <c r="AC42" s="139"/>
      <c r="AD42" s="139"/>
      <c r="AE42" s="140"/>
      <c r="AF42" s="135"/>
      <c r="AG42" s="132"/>
      <c r="AH42" s="63">
        <f t="shared" ca="1" si="9"/>
        <v>0</v>
      </c>
      <c r="AI42" s="63">
        <f t="shared" ca="1" si="10"/>
        <v>0</v>
      </c>
      <c r="AK42" s="14">
        <f t="shared" si="11"/>
        <v>1</v>
      </c>
      <c r="AL42" s="14">
        <f t="shared" si="12"/>
        <v>2</v>
      </c>
      <c r="AM42" s="14">
        <f t="shared" si="13"/>
        <v>1</v>
      </c>
      <c r="AN42" s="14">
        <f t="shared" si="14"/>
        <v>2</v>
      </c>
      <c r="AO42" s="14" t="str">
        <f t="shared" si="8"/>
        <v/>
      </c>
      <c r="AP42" s="14">
        <f t="shared" si="15"/>
        <v>0</v>
      </c>
      <c r="AQ42" s="14">
        <f>IFERROR(COUNTIF(List_Category_ss_key, 'Details - Wine - Sparkling'!AO42), 2)</f>
        <v>1047370</v>
      </c>
    </row>
    <row r="43" spans="1:43" ht="20" customHeight="1" x14ac:dyDescent="0.15">
      <c r="A43" s="29">
        <v>41</v>
      </c>
      <c r="B43" s="135"/>
      <c r="C43" s="132"/>
      <c r="D43" s="133"/>
      <c r="E43" s="134"/>
      <c r="F43" s="134"/>
      <c r="G43" s="134"/>
      <c r="H43" s="132"/>
      <c r="I43" s="135"/>
      <c r="J43" s="134"/>
      <c r="K43" s="132"/>
      <c r="L43" s="135"/>
      <c r="M43" s="134"/>
      <c r="N43" s="134"/>
      <c r="O43" s="132"/>
      <c r="P43" s="135"/>
      <c r="Q43" s="132"/>
      <c r="R43" s="135"/>
      <c r="S43" s="136"/>
      <c r="T43" s="134"/>
      <c r="U43" s="136"/>
      <c r="V43" s="134"/>
      <c r="W43" s="136"/>
      <c r="X43" s="134"/>
      <c r="Y43" s="136"/>
      <c r="Z43" s="134"/>
      <c r="AA43" s="137"/>
      <c r="AB43" s="138">
        <f t="shared" si="7"/>
        <v>0</v>
      </c>
      <c r="AC43" s="139"/>
      <c r="AD43" s="139"/>
      <c r="AE43" s="140"/>
      <c r="AF43" s="135"/>
      <c r="AG43" s="132"/>
      <c r="AH43" s="63">
        <f t="shared" ca="1" si="9"/>
        <v>0</v>
      </c>
      <c r="AI43" s="63">
        <f t="shared" ca="1" si="10"/>
        <v>0</v>
      </c>
      <c r="AK43" s="14">
        <f t="shared" si="11"/>
        <v>1</v>
      </c>
      <c r="AL43" s="14">
        <f t="shared" si="12"/>
        <v>2</v>
      </c>
      <c r="AM43" s="14">
        <f t="shared" si="13"/>
        <v>1</v>
      </c>
      <c r="AN43" s="14">
        <f t="shared" si="14"/>
        <v>2</v>
      </c>
      <c r="AO43" s="14" t="str">
        <f t="shared" si="8"/>
        <v/>
      </c>
      <c r="AP43" s="14">
        <f t="shared" si="15"/>
        <v>0</v>
      </c>
      <c r="AQ43" s="14">
        <f>IFERROR(COUNTIF(List_Category_ss_key, 'Details - Wine - Sparkling'!AO43), 2)</f>
        <v>1047370</v>
      </c>
    </row>
    <row r="44" spans="1:43" ht="20" customHeight="1" x14ac:dyDescent="0.15">
      <c r="A44" s="29">
        <v>42</v>
      </c>
      <c r="B44" s="135"/>
      <c r="C44" s="132"/>
      <c r="D44" s="133"/>
      <c r="E44" s="134"/>
      <c r="F44" s="134"/>
      <c r="G44" s="134"/>
      <c r="H44" s="132"/>
      <c r="I44" s="135"/>
      <c r="J44" s="134"/>
      <c r="K44" s="132"/>
      <c r="L44" s="135"/>
      <c r="M44" s="134"/>
      <c r="N44" s="134"/>
      <c r="O44" s="132"/>
      <c r="P44" s="135"/>
      <c r="Q44" s="132"/>
      <c r="R44" s="135"/>
      <c r="S44" s="136"/>
      <c r="T44" s="134"/>
      <c r="U44" s="136"/>
      <c r="V44" s="134"/>
      <c r="W44" s="136"/>
      <c r="X44" s="134"/>
      <c r="Y44" s="136"/>
      <c r="Z44" s="134"/>
      <c r="AA44" s="137"/>
      <c r="AB44" s="138">
        <f t="shared" si="7"/>
        <v>0</v>
      </c>
      <c r="AC44" s="139"/>
      <c r="AD44" s="139"/>
      <c r="AE44" s="140"/>
      <c r="AF44" s="135"/>
      <c r="AG44" s="132"/>
      <c r="AH44" s="63">
        <f t="shared" ca="1" si="9"/>
        <v>0</v>
      </c>
      <c r="AI44" s="63">
        <f t="shared" ca="1" si="10"/>
        <v>0</v>
      </c>
      <c r="AK44" s="14">
        <f t="shared" si="11"/>
        <v>1</v>
      </c>
      <c r="AL44" s="14">
        <f t="shared" si="12"/>
        <v>2</v>
      </c>
      <c r="AM44" s="14">
        <f t="shared" si="13"/>
        <v>1</v>
      </c>
      <c r="AN44" s="14">
        <f t="shared" si="14"/>
        <v>2</v>
      </c>
      <c r="AO44" s="14" t="str">
        <f t="shared" si="8"/>
        <v/>
      </c>
      <c r="AP44" s="14">
        <f t="shared" si="15"/>
        <v>0</v>
      </c>
      <c r="AQ44" s="14">
        <f>IFERROR(COUNTIF(List_Category_ss_key, 'Details - Wine - Sparkling'!AO44), 2)</f>
        <v>1047370</v>
      </c>
    </row>
    <row r="45" spans="1:43" ht="20" customHeight="1" x14ac:dyDescent="0.15">
      <c r="A45" s="29">
        <v>43</v>
      </c>
      <c r="B45" s="135"/>
      <c r="C45" s="132"/>
      <c r="D45" s="133"/>
      <c r="E45" s="134"/>
      <c r="F45" s="134"/>
      <c r="G45" s="134"/>
      <c r="H45" s="132"/>
      <c r="I45" s="135"/>
      <c r="J45" s="134"/>
      <c r="K45" s="132"/>
      <c r="L45" s="135"/>
      <c r="M45" s="134"/>
      <c r="N45" s="134"/>
      <c r="O45" s="132"/>
      <c r="P45" s="135"/>
      <c r="Q45" s="132"/>
      <c r="R45" s="135"/>
      <c r="S45" s="136"/>
      <c r="T45" s="134"/>
      <c r="U45" s="136"/>
      <c r="V45" s="134"/>
      <c r="W45" s="136"/>
      <c r="X45" s="134"/>
      <c r="Y45" s="136"/>
      <c r="Z45" s="134"/>
      <c r="AA45" s="137"/>
      <c r="AB45" s="138">
        <f t="shared" si="7"/>
        <v>0</v>
      </c>
      <c r="AC45" s="139"/>
      <c r="AD45" s="139"/>
      <c r="AE45" s="140"/>
      <c r="AF45" s="135"/>
      <c r="AG45" s="132"/>
      <c r="AH45" s="63">
        <f t="shared" ca="1" si="9"/>
        <v>0</v>
      </c>
      <c r="AI45" s="63">
        <f t="shared" ca="1" si="10"/>
        <v>0</v>
      </c>
      <c r="AK45" s="14">
        <f t="shared" si="11"/>
        <v>1</v>
      </c>
      <c r="AL45" s="14">
        <f t="shared" si="12"/>
        <v>2</v>
      </c>
      <c r="AM45" s="14">
        <f t="shared" si="13"/>
        <v>1</v>
      </c>
      <c r="AN45" s="14">
        <f t="shared" si="14"/>
        <v>2</v>
      </c>
      <c r="AO45" s="14" t="str">
        <f t="shared" si="8"/>
        <v/>
      </c>
      <c r="AP45" s="14">
        <f t="shared" si="15"/>
        <v>0</v>
      </c>
      <c r="AQ45" s="14">
        <f>IFERROR(COUNTIF(List_Category_ss_key, 'Details - Wine - Sparkling'!AO45), 2)</f>
        <v>1047370</v>
      </c>
    </row>
    <row r="46" spans="1:43" ht="20" customHeight="1" x14ac:dyDescent="0.15">
      <c r="A46" s="29">
        <v>44</v>
      </c>
      <c r="B46" s="135"/>
      <c r="C46" s="132"/>
      <c r="D46" s="133"/>
      <c r="E46" s="134"/>
      <c r="F46" s="134"/>
      <c r="G46" s="134"/>
      <c r="H46" s="132"/>
      <c r="I46" s="135"/>
      <c r="J46" s="134"/>
      <c r="K46" s="132"/>
      <c r="L46" s="135"/>
      <c r="M46" s="134"/>
      <c r="N46" s="134"/>
      <c r="O46" s="132"/>
      <c r="P46" s="135"/>
      <c r="Q46" s="132"/>
      <c r="R46" s="135"/>
      <c r="S46" s="136"/>
      <c r="T46" s="134"/>
      <c r="U46" s="136"/>
      <c r="V46" s="134"/>
      <c r="W46" s="136"/>
      <c r="X46" s="134"/>
      <c r="Y46" s="136"/>
      <c r="Z46" s="134"/>
      <c r="AA46" s="137"/>
      <c r="AB46" s="138">
        <f t="shared" si="7"/>
        <v>0</v>
      </c>
      <c r="AC46" s="139"/>
      <c r="AD46" s="139"/>
      <c r="AE46" s="140"/>
      <c r="AF46" s="135"/>
      <c r="AG46" s="132"/>
      <c r="AH46" s="63">
        <f t="shared" ca="1" si="9"/>
        <v>0</v>
      </c>
      <c r="AI46" s="63">
        <f t="shared" ca="1" si="10"/>
        <v>0</v>
      </c>
      <c r="AK46" s="14">
        <f t="shared" si="11"/>
        <v>1</v>
      </c>
      <c r="AL46" s="14">
        <f t="shared" si="12"/>
        <v>2</v>
      </c>
      <c r="AM46" s="14">
        <f t="shared" si="13"/>
        <v>1</v>
      </c>
      <c r="AN46" s="14">
        <f t="shared" si="14"/>
        <v>2</v>
      </c>
      <c r="AO46" s="14" t="str">
        <f t="shared" si="8"/>
        <v/>
      </c>
      <c r="AP46" s="14">
        <f t="shared" si="15"/>
        <v>0</v>
      </c>
      <c r="AQ46" s="14">
        <f>IFERROR(COUNTIF(List_Category_ss_key, 'Details - Wine - Sparkling'!AO46), 2)</f>
        <v>1047370</v>
      </c>
    </row>
    <row r="47" spans="1:43" ht="20" customHeight="1" x14ac:dyDescent="0.15">
      <c r="A47" s="29">
        <v>45</v>
      </c>
      <c r="B47" s="135"/>
      <c r="C47" s="132"/>
      <c r="D47" s="133"/>
      <c r="E47" s="134"/>
      <c r="F47" s="134"/>
      <c r="G47" s="134"/>
      <c r="H47" s="132"/>
      <c r="I47" s="135"/>
      <c r="J47" s="134"/>
      <c r="K47" s="132"/>
      <c r="L47" s="135"/>
      <c r="M47" s="134"/>
      <c r="N47" s="134"/>
      <c r="O47" s="132"/>
      <c r="P47" s="135"/>
      <c r="Q47" s="132"/>
      <c r="R47" s="135"/>
      <c r="S47" s="136"/>
      <c r="T47" s="134"/>
      <c r="U47" s="136"/>
      <c r="V47" s="134"/>
      <c r="W47" s="136"/>
      <c r="X47" s="134"/>
      <c r="Y47" s="136"/>
      <c r="Z47" s="134"/>
      <c r="AA47" s="137"/>
      <c r="AB47" s="138">
        <f t="shared" si="7"/>
        <v>0</v>
      </c>
      <c r="AC47" s="139"/>
      <c r="AD47" s="139"/>
      <c r="AE47" s="140"/>
      <c r="AF47" s="135"/>
      <c r="AG47" s="132"/>
      <c r="AH47" s="63">
        <f t="shared" ca="1" si="9"/>
        <v>0</v>
      </c>
      <c r="AI47" s="63">
        <f t="shared" ca="1" si="10"/>
        <v>0</v>
      </c>
      <c r="AK47" s="14">
        <f t="shared" si="11"/>
        <v>1</v>
      </c>
      <c r="AL47" s="14">
        <f t="shared" si="12"/>
        <v>2</v>
      </c>
      <c r="AM47" s="14">
        <f t="shared" si="13"/>
        <v>1</v>
      </c>
      <c r="AN47" s="14">
        <f t="shared" si="14"/>
        <v>2</v>
      </c>
      <c r="AO47" s="14" t="str">
        <f t="shared" si="8"/>
        <v/>
      </c>
      <c r="AP47" s="14">
        <f t="shared" si="15"/>
        <v>0</v>
      </c>
      <c r="AQ47" s="14">
        <f>IFERROR(COUNTIF(List_Category_ss_key, 'Details - Wine - Sparkling'!AO47), 2)</f>
        <v>1047370</v>
      </c>
    </row>
    <row r="48" spans="1:43" ht="20" customHeight="1" x14ac:dyDescent="0.15">
      <c r="A48" s="29">
        <v>46</v>
      </c>
      <c r="B48" s="135"/>
      <c r="C48" s="132"/>
      <c r="D48" s="133"/>
      <c r="E48" s="134"/>
      <c r="F48" s="134"/>
      <c r="G48" s="134"/>
      <c r="H48" s="132"/>
      <c r="I48" s="135"/>
      <c r="J48" s="134"/>
      <c r="K48" s="132"/>
      <c r="L48" s="135"/>
      <c r="M48" s="134"/>
      <c r="N48" s="134"/>
      <c r="O48" s="132"/>
      <c r="P48" s="135"/>
      <c r="Q48" s="132"/>
      <c r="R48" s="135"/>
      <c r="S48" s="136"/>
      <c r="T48" s="134"/>
      <c r="U48" s="136"/>
      <c r="V48" s="134"/>
      <c r="W48" s="136"/>
      <c r="X48" s="134"/>
      <c r="Y48" s="136"/>
      <c r="Z48" s="134"/>
      <c r="AA48" s="137"/>
      <c r="AB48" s="138">
        <f t="shared" si="7"/>
        <v>0</v>
      </c>
      <c r="AC48" s="139"/>
      <c r="AD48" s="139"/>
      <c r="AE48" s="140"/>
      <c r="AF48" s="135"/>
      <c r="AG48" s="132"/>
      <c r="AH48" s="63">
        <f t="shared" ca="1" si="9"/>
        <v>0</v>
      </c>
      <c r="AI48" s="63">
        <f t="shared" ca="1" si="10"/>
        <v>0</v>
      </c>
      <c r="AK48" s="14">
        <f t="shared" si="11"/>
        <v>1</v>
      </c>
      <c r="AL48" s="14">
        <f t="shared" si="12"/>
        <v>2</v>
      </c>
      <c r="AM48" s="14">
        <f t="shared" si="13"/>
        <v>1</v>
      </c>
      <c r="AN48" s="14">
        <f t="shared" si="14"/>
        <v>2</v>
      </c>
      <c r="AO48" s="14" t="str">
        <f t="shared" si="8"/>
        <v/>
      </c>
      <c r="AP48" s="14">
        <f t="shared" si="15"/>
        <v>0</v>
      </c>
      <c r="AQ48" s="14">
        <f>IFERROR(COUNTIF(List_Category_ss_key, 'Details - Wine - Sparkling'!AO48), 2)</f>
        <v>1047370</v>
      </c>
    </row>
    <row r="49" spans="1:43" ht="20" customHeight="1" x14ac:dyDescent="0.15">
      <c r="A49" s="29">
        <v>47</v>
      </c>
      <c r="B49" s="135"/>
      <c r="C49" s="132"/>
      <c r="D49" s="133"/>
      <c r="E49" s="134"/>
      <c r="F49" s="134"/>
      <c r="G49" s="134"/>
      <c r="H49" s="132"/>
      <c r="I49" s="135"/>
      <c r="J49" s="134"/>
      <c r="K49" s="132"/>
      <c r="L49" s="135"/>
      <c r="M49" s="134"/>
      <c r="N49" s="134"/>
      <c r="O49" s="132"/>
      <c r="P49" s="135"/>
      <c r="Q49" s="132"/>
      <c r="R49" s="135"/>
      <c r="S49" s="136"/>
      <c r="T49" s="134"/>
      <c r="U49" s="136"/>
      <c r="V49" s="134"/>
      <c r="W49" s="136"/>
      <c r="X49" s="134"/>
      <c r="Y49" s="136"/>
      <c r="Z49" s="134"/>
      <c r="AA49" s="137"/>
      <c r="AB49" s="138">
        <f t="shared" si="7"/>
        <v>0</v>
      </c>
      <c r="AC49" s="139"/>
      <c r="AD49" s="139"/>
      <c r="AE49" s="140"/>
      <c r="AF49" s="135"/>
      <c r="AG49" s="132"/>
      <c r="AH49" s="63">
        <f t="shared" ca="1" si="9"/>
        <v>0</v>
      </c>
      <c r="AI49" s="63">
        <f t="shared" ca="1" si="10"/>
        <v>0</v>
      </c>
      <c r="AK49" s="14">
        <f t="shared" si="11"/>
        <v>1</v>
      </c>
      <c r="AL49" s="14">
        <f t="shared" si="12"/>
        <v>2</v>
      </c>
      <c r="AM49" s="14">
        <f t="shared" si="13"/>
        <v>1</v>
      </c>
      <c r="AN49" s="14">
        <f t="shared" si="14"/>
        <v>2</v>
      </c>
      <c r="AO49" s="14" t="str">
        <f t="shared" si="8"/>
        <v/>
      </c>
      <c r="AP49" s="14">
        <f t="shared" si="15"/>
        <v>0</v>
      </c>
      <c r="AQ49" s="14">
        <f>IFERROR(COUNTIF(List_Category_ss_key, 'Details - Wine - Sparkling'!AO49), 2)</f>
        <v>1047370</v>
      </c>
    </row>
    <row r="50" spans="1:43" ht="20" customHeight="1" x14ac:dyDescent="0.15">
      <c r="A50" s="29">
        <v>48</v>
      </c>
      <c r="B50" s="135"/>
      <c r="C50" s="132"/>
      <c r="D50" s="133"/>
      <c r="E50" s="134"/>
      <c r="F50" s="134"/>
      <c r="G50" s="134"/>
      <c r="H50" s="132"/>
      <c r="I50" s="135"/>
      <c r="J50" s="134"/>
      <c r="K50" s="132"/>
      <c r="L50" s="135"/>
      <c r="M50" s="134"/>
      <c r="N50" s="134"/>
      <c r="O50" s="132"/>
      <c r="P50" s="135"/>
      <c r="Q50" s="132"/>
      <c r="R50" s="135"/>
      <c r="S50" s="136"/>
      <c r="T50" s="134"/>
      <c r="U50" s="136"/>
      <c r="V50" s="134"/>
      <c r="W50" s="136"/>
      <c r="X50" s="134"/>
      <c r="Y50" s="136"/>
      <c r="Z50" s="134"/>
      <c r="AA50" s="137"/>
      <c r="AB50" s="138">
        <f t="shared" si="7"/>
        <v>0</v>
      </c>
      <c r="AC50" s="139"/>
      <c r="AD50" s="139"/>
      <c r="AE50" s="140"/>
      <c r="AF50" s="135"/>
      <c r="AG50" s="132"/>
      <c r="AH50" s="63">
        <f t="shared" ca="1" si="9"/>
        <v>0</v>
      </c>
      <c r="AI50" s="63">
        <f t="shared" ca="1" si="10"/>
        <v>0</v>
      </c>
      <c r="AK50" s="14">
        <f t="shared" si="11"/>
        <v>1</v>
      </c>
      <c r="AL50" s="14">
        <f t="shared" si="12"/>
        <v>2</v>
      </c>
      <c r="AM50" s="14">
        <f t="shared" si="13"/>
        <v>1</v>
      </c>
      <c r="AN50" s="14">
        <f t="shared" si="14"/>
        <v>2</v>
      </c>
      <c r="AO50" s="14" t="str">
        <f t="shared" si="8"/>
        <v/>
      </c>
      <c r="AP50" s="14">
        <f t="shared" si="15"/>
        <v>0</v>
      </c>
      <c r="AQ50" s="14">
        <f>IFERROR(COUNTIF(List_Category_ss_key, 'Details - Wine - Sparkling'!AO50), 2)</f>
        <v>1047370</v>
      </c>
    </row>
    <row r="51" spans="1:43" ht="20" customHeight="1" x14ac:dyDescent="0.15">
      <c r="A51" s="29">
        <v>49</v>
      </c>
      <c r="B51" s="135"/>
      <c r="C51" s="132"/>
      <c r="D51" s="133"/>
      <c r="E51" s="134"/>
      <c r="F51" s="134"/>
      <c r="G51" s="134"/>
      <c r="H51" s="132"/>
      <c r="I51" s="135"/>
      <c r="J51" s="134"/>
      <c r="K51" s="132"/>
      <c r="L51" s="135"/>
      <c r="M51" s="134"/>
      <c r="N51" s="134"/>
      <c r="O51" s="132"/>
      <c r="P51" s="135"/>
      <c r="Q51" s="132"/>
      <c r="R51" s="135"/>
      <c r="S51" s="136"/>
      <c r="T51" s="134"/>
      <c r="U51" s="136"/>
      <c r="V51" s="134"/>
      <c r="W51" s="136"/>
      <c r="X51" s="134"/>
      <c r="Y51" s="136"/>
      <c r="Z51" s="134"/>
      <c r="AA51" s="137"/>
      <c r="AB51" s="138">
        <f t="shared" si="7"/>
        <v>0</v>
      </c>
      <c r="AC51" s="139"/>
      <c r="AD51" s="139"/>
      <c r="AE51" s="140"/>
      <c r="AF51" s="135"/>
      <c r="AG51" s="132"/>
      <c r="AH51" s="63">
        <f t="shared" ca="1" si="9"/>
        <v>0</v>
      </c>
      <c r="AI51" s="63">
        <f t="shared" ca="1" si="10"/>
        <v>0</v>
      </c>
      <c r="AK51" s="14">
        <f t="shared" si="11"/>
        <v>1</v>
      </c>
      <c r="AL51" s="14">
        <f t="shared" si="12"/>
        <v>2</v>
      </c>
      <c r="AM51" s="14">
        <f t="shared" si="13"/>
        <v>1</v>
      </c>
      <c r="AN51" s="14">
        <f t="shared" si="14"/>
        <v>2</v>
      </c>
      <c r="AO51" s="14" t="str">
        <f t="shared" si="8"/>
        <v/>
      </c>
      <c r="AP51" s="14">
        <f t="shared" si="15"/>
        <v>0</v>
      </c>
      <c r="AQ51" s="14">
        <f>IFERROR(COUNTIF(List_Category_ss_key, 'Details - Wine - Sparkling'!AO51), 2)</f>
        <v>1047370</v>
      </c>
    </row>
    <row r="52" spans="1:43" ht="20" customHeight="1" x14ac:dyDescent="0.15">
      <c r="A52" s="29">
        <v>50</v>
      </c>
      <c r="B52" s="135"/>
      <c r="C52" s="132"/>
      <c r="D52" s="133"/>
      <c r="E52" s="134"/>
      <c r="F52" s="134"/>
      <c r="G52" s="134"/>
      <c r="H52" s="132"/>
      <c r="I52" s="135"/>
      <c r="J52" s="134"/>
      <c r="K52" s="132"/>
      <c r="L52" s="135"/>
      <c r="M52" s="134"/>
      <c r="N52" s="134"/>
      <c r="O52" s="132"/>
      <c r="P52" s="135"/>
      <c r="Q52" s="132"/>
      <c r="R52" s="135"/>
      <c r="S52" s="136"/>
      <c r="T52" s="134"/>
      <c r="U52" s="136"/>
      <c r="V52" s="134"/>
      <c r="W52" s="136"/>
      <c r="X52" s="134"/>
      <c r="Y52" s="136"/>
      <c r="Z52" s="134"/>
      <c r="AA52" s="137"/>
      <c r="AB52" s="138">
        <f t="shared" si="7"/>
        <v>0</v>
      </c>
      <c r="AC52" s="139"/>
      <c r="AD52" s="139"/>
      <c r="AE52" s="140"/>
      <c r="AF52" s="135"/>
      <c r="AG52" s="132"/>
      <c r="AH52" s="63">
        <f t="shared" ca="1" si="9"/>
        <v>0</v>
      </c>
      <c r="AI52" s="63">
        <f t="shared" ca="1" si="10"/>
        <v>0</v>
      </c>
      <c r="AK52" s="14">
        <f t="shared" si="11"/>
        <v>1</v>
      </c>
      <c r="AL52" s="14">
        <f t="shared" si="12"/>
        <v>2</v>
      </c>
      <c r="AM52" s="14">
        <f t="shared" si="13"/>
        <v>1</v>
      </c>
      <c r="AN52" s="14">
        <f t="shared" si="14"/>
        <v>2</v>
      </c>
      <c r="AO52" s="14" t="str">
        <f t="shared" si="8"/>
        <v/>
      </c>
      <c r="AP52" s="14">
        <f t="shared" si="15"/>
        <v>0</v>
      </c>
      <c r="AQ52" s="14">
        <f>IFERROR(COUNTIF(List_Category_ss_key, 'Details - Wine - Sparkling'!AO52), 2)</f>
        <v>1047370</v>
      </c>
    </row>
    <row r="53" spans="1:43" ht="20" customHeight="1" x14ac:dyDescent="0.15">
      <c r="A53" s="29">
        <v>51</v>
      </c>
      <c r="B53" s="135"/>
      <c r="C53" s="132"/>
      <c r="D53" s="133"/>
      <c r="E53" s="134"/>
      <c r="F53" s="134"/>
      <c r="G53" s="134"/>
      <c r="H53" s="132"/>
      <c r="I53" s="135"/>
      <c r="J53" s="134"/>
      <c r="K53" s="132"/>
      <c r="L53" s="135"/>
      <c r="M53" s="134"/>
      <c r="N53" s="134"/>
      <c r="O53" s="132"/>
      <c r="P53" s="135"/>
      <c r="Q53" s="132"/>
      <c r="R53" s="135"/>
      <c r="S53" s="136"/>
      <c r="T53" s="134"/>
      <c r="U53" s="136"/>
      <c r="V53" s="134"/>
      <c r="W53" s="136"/>
      <c r="X53" s="134"/>
      <c r="Y53" s="136"/>
      <c r="Z53" s="134"/>
      <c r="AA53" s="137"/>
      <c r="AB53" s="138">
        <f t="shared" si="7"/>
        <v>0</v>
      </c>
      <c r="AC53" s="139"/>
      <c r="AD53" s="139"/>
      <c r="AE53" s="140"/>
      <c r="AF53" s="135"/>
      <c r="AG53" s="132"/>
      <c r="AH53" s="63">
        <f t="shared" ca="1" si="9"/>
        <v>0</v>
      </c>
      <c r="AI53" s="63">
        <f t="shared" ca="1" si="10"/>
        <v>0</v>
      </c>
      <c r="AK53" s="14">
        <f t="shared" si="11"/>
        <v>1</v>
      </c>
      <c r="AL53" s="14">
        <f t="shared" si="12"/>
        <v>2</v>
      </c>
      <c r="AM53" s="14">
        <f t="shared" si="13"/>
        <v>1</v>
      </c>
      <c r="AN53" s="14">
        <f t="shared" si="14"/>
        <v>2</v>
      </c>
      <c r="AO53" s="14" t="str">
        <f t="shared" si="8"/>
        <v/>
      </c>
      <c r="AP53" s="14">
        <f t="shared" si="15"/>
        <v>0</v>
      </c>
      <c r="AQ53" s="14">
        <f>IFERROR(COUNTIF(List_Category_ss_key, 'Details - Wine - Sparkling'!AO53), 2)</f>
        <v>1047370</v>
      </c>
    </row>
    <row r="54" spans="1:43" ht="20" customHeight="1" x14ac:dyDescent="0.15">
      <c r="A54" s="29">
        <v>52</v>
      </c>
      <c r="B54" s="135"/>
      <c r="C54" s="132"/>
      <c r="D54" s="133"/>
      <c r="E54" s="134"/>
      <c r="F54" s="134"/>
      <c r="G54" s="134"/>
      <c r="H54" s="132"/>
      <c r="I54" s="135"/>
      <c r="J54" s="134"/>
      <c r="K54" s="132"/>
      <c r="L54" s="135"/>
      <c r="M54" s="134"/>
      <c r="N54" s="134"/>
      <c r="O54" s="132"/>
      <c r="P54" s="135"/>
      <c r="Q54" s="132"/>
      <c r="R54" s="135"/>
      <c r="S54" s="136"/>
      <c r="T54" s="134"/>
      <c r="U54" s="136"/>
      <c r="V54" s="134"/>
      <c r="W54" s="136"/>
      <c r="X54" s="134"/>
      <c r="Y54" s="136"/>
      <c r="Z54" s="134"/>
      <c r="AA54" s="137"/>
      <c r="AB54" s="138">
        <f t="shared" si="7"/>
        <v>0</v>
      </c>
      <c r="AC54" s="139"/>
      <c r="AD54" s="139"/>
      <c r="AE54" s="140"/>
      <c r="AF54" s="135"/>
      <c r="AG54" s="132"/>
      <c r="AH54" s="63">
        <f t="shared" ca="1" si="9"/>
        <v>0</v>
      </c>
      <c r="AI54" s="63">
        <f t="shared" ca="1" si="10"/>
        <v>0</v>
      </c>
      <c r="AK54" s="14">
        <f t="shared" si="11"/>
        <v>1</v>
      </c>
      <c r="AL54" s="14">
        <f t="shared" si="12"/>
        <v>2</v>
      </c>
      <c r="AM54" s="14">
        <f t="shared" si="13"/>
        <v>1</v>
      </c>
      <c r="AN54" s="14">
        <f t="shared" si="14"/>
        <v>2</v>
      </c>
      <c r="AO54" s="14" t="str">
        <f t="shared" si="8"/>
        <v/>
      </c>
      <c r="AP54" s="14">
        <f t="shared" si="15"/>
        <v>0</v>
      </c>
      <c r="AQ54" s="14">
        <f>IFERROR(COUNTIF(List_Category_ss_key, 'Details - Wine - Sparkling'!AO54), 2)</f>
        <v>1047370</v>
      </c>
    </row>
    <row r="55" spans="1:43" ht="20" customHeight="1" x14ac:dyDescent="0.15">
      <c r="A55" s="29">
        <v>53</v>
      </c>
      <c r="B55" s="135"/>
      <c r="C55" s="132"/>
      <c r="D55" s="133"/>
      <c r="E55" s="134"/>
      <c r="F55" s="134"/>
      <c r="G55" s="134"/>
      <c r="H55" s="132"/>
      <c r="I55" s="135"/>
      <c r="J55" s="134"/>
      <c r="K55" s="132"/>
      <c r="L55" s="135"/>
      <c r="M55" s="134"/>
      <c r="N55" s="134"/>
      <c r="O55" s="132"/>
      <c r="P55" s="135"/>
      <c r="Q55" s="132"/>
      <c r="R55" s="135"/>
      <c r="S55" s="136"/>
      <c r="T55" s="134"/>
      <c r="U55" s="136"/>
      <c r="V55" s="134"/>
      <c r="W55" s="136"/>
      <c r="X55" s="134"/>
      <c r="Y55" s="136"/>
      <c r="Z55" s="134"/>
      <c r="AA55" s="137"/>
      <c r="AB55" s="138">
        <f t="shared" si="7"/>
        <v>0</v>
      </c>
      <c r="AC55" s="139"/>
      <c r="AD55" s="139"/>
      <c r="AE55" s="140"/>
      <c r="AF55" s="135"/>
      <c r="AG55" s="132"/>
      <c r="AH55" s="63">
        <f t="shared" ca="1" si="9"/>
        <v>0</v>
      </c>
      <c r="AI55" s="63">
        <f t="shared" ca="1" si="10"/>
        <v>0</v>
      </c>
      <c r="AK55" s="14">
        <f t="shared" si="11"/>
        <v>1</v>
      </c>
      <c r="AL55" s="14">
        <f t="shared" si="12"/>
        <v>2</v>
      </c>
      <c r="AM55" s="14">
        <f t="shared" si="13"/>
        <v>1</v>
      </c>
      <c r="AN55" s="14">
        <f t="shared" si="14"/>
        <v>2</v>
      </c>
      <c r="AO55" s="14" t="str">
        <f t="shared" si="8"/>
        <v/>
      </c>
      <c r="AP55" s="14">
        <f t="shared" si="15"/>
        <v>0</v>
      </c>
      <c r="AQ55" s="14">
        <f>IFERROR(COUNTIF(List_Category_ss_key, 'Details - Wine - Sparkling'!AO55), 2)</f>
        <v>1047370</v>
      </c>
    </row>
    <row r="56" spans="1:43" ht="20" customHeight="1" x14ac:dyDescent="0.15">
      <c r="A56" s="29">
        <v>54</v>
      </c>
      <c r="B56" s="135"/>
      <c r="C56" s="132"/>
      <c r="D56" s="133"/>
      <c r="E56" s="134"/>
      <c r="F56" s="134"/>
      <c r="G56" s="134"/>
      <c r="H56" s="132"/>
      <c r="I56" s="135"/>
      <c r="J56" s="134"/>
      <c r="K56" s="132"/>
      <c r="L56" s="135"/>
      <c r="M56" s="134"/>
      <c r="N56" s="134"/>
      <c r="O56" s="132"/>
      <c r="P56" s="135"/>
      <c r="Q56" s="132"/>
      <c r="R56" s="135"/>
      <c r="S56" s="136"/>
      <c r="T56" s="134"/>
      <c r="U56" s="136"/>
      <c r="V56" s="134"/>
      <c r="W56" s="136"/>
      <c r="X56" s="134"/>
      <c r="Y56" s="136"/>
      <c r="Z56" s="134"/>
      <c r="AA56" s="137"/>
      <c r="AB56" s="138">
        <f t="shared" si="7"/>
        <v>0</v>
      </c>
      <c r="AC56" s="139"/>
      <c r="AD56" s="139"/>
      <c r="AE56" s="140"/>
      <c r="AF56" s="135"/>
      <c r="AG56" s="132"/>
      <c r="AH56" s="63">
        <f t="shared" ca="1" si="9"/>
        <v>0</v>
      </c>
      <c r="AI56" s="63">
        <f t="shared" ca="1" si="10"/>
        <v>0</v>
      </c>
      <c r="AK56" s="14">
        <f t="shared" si="11"/>
        <v>1</v>
      </c>
      <c r="AL56" s="14">
        <f t="shared" si="12"/>
        <v>2</v>
      </c>
      <c r="AM56" s="14">
        <f t="shared" si="13"/>
        <v>1</v>
      </c>
      <c r="AN56" s="14">
        <f t="shared" si="14"/>
        <v>2</v>
      </c>
      <c r="AO56" s="14" t="str">
        <f t="shared" si="8"/>
        <v/>
      </c>
      <c r="AP56" s="14">
        <f t="shared" si="15"/>
        <v>0</v>
      </c>
      <c r="AQ56" s="14">
        <f>IFERROR(COUNTIF(List_Category_ss_key, 'Details - Wine - Sparkling'!AO56), 2)</f>
        <v>1047370</v>
      </c>
    </row>
    <row r="57" spans="1:43" ht="20" customHeight="1" x14ac:dyDescent="0.15">
      <c r="A57" s="29">
        <v>55</v>
      </c>
      <c r="B57" s="135"/>
      <c r="C57" s="132"/>
      <c r="D57" s="133"/>
      <c r="E57" s="134"/>
      <c r="F57" s="134"/>
      <c r="G57" s="134"/>
      <c r="H57" s="132"/>
      <c r="I57" s="135"/>
      <c r="J57" s="134"/>
      <c r="K57" s="132"/>
      <c r="L57" s="135"/>
      <c r="M57" s="134"/>
      <c r="N57" s="134"/>
      <c r="O57" s="132"/>
      <c r="P57" s="135"/>
      <c r="Q57" s="132"/>
      <c r="R57" s="135"/>
      <c r="S57" s="136"/>
      <c r="T57" s="134"/>
      <c r="U57" s="136"/>
      <c r="V57" s="134"/>
      <c r="W57" s="136"/>
      <c r="X57" s="134"/>
      <c r="Y57" s="136"/>
      <c r="Z57" s="134"/>
      <c r="AA57" s="137"/>
      <c r="AB57" s="138">
        <f t="shared" si="7"/>
        <v>0</v>
      </c>
      <c r="AC57" s="139"/>
      <c r="AD57" s="139"/>
      <c r="AE57" s="140"/>
      <c r="AF57" s="135"/>
      <c r="AG57" s="132"/>
      <c r="AH57" s="63">
        <f t="shared" ca="1" si="9"/>
        <v>0</v>
      </c>
      <c r="AI57" s="63">
        <f t="shared" ca="1" si="10"/>
        <v>0</v>
      </c>
      <c r="AK57" s="14">
        <f t="shared" si="11"/>
        <v>1</v>
      </c>
      <c r="AL57" s="14">
        <f t="shared" si="12"/>
        <v>2</v>
      </c>
      <c r="AM57" s="14">
        <f t="shared" si="13"/>
        <v>1</v>
      </c>
      <c r="AN57" s="14">
        <f t="shared" si="14"/>
        <v>2</v>
      </c>
      <c r="AO57" s="14" t="str">
        <f t="shared" si="8"/>
        <v/>
      </c>
      <c r="AP57" s="14">
        <f t="shared" si="15"/>
        <v>0</v>
      </c>
      <c r="AQ57" s="14">
        <f>IFERROR(COUNTIF(List_Category_ss_key, 'Details - Wine - Sparkling'!AO57), 2)</f>
        <v>1047370</v>
      </c>
    </row>
    <row r="58" spans="1:43" ht="20" customHeight="1" x14ac:dyDescent="0.15">
      <c r="A58" s="29">
        <v>56</v>
      </c>
      <c r="B58" s="135"/>
      <c r="C58" s="132"/>
      <c r="D58" s="133"/>
      <c r="E58" s="134"/>
      <c r="F58" s="134"/>
      <c r="G58" s="134"/>
      <c r="H58" s="132"/>
      <c r="I58" s="135"/>
      <c r="J58" s="134"/>
      <c r="K58" s="132"/>
      <c r="L58" s="135"/>
      <c r="M58" s="134"/>
      <c r="N58" s="134"/>
      <c r="O58" s="132"/>
      <c r="P58" s="135"/>
      <c r="Q58" s="132"/>
      <c r="R58" s="135"/>
      <c r="S58" s="136"/>
      <c r="T58" s="134"/>
      <c r="U58" s="136"/>
      <c r="V58" s="134"/>
      <c r="W58" s="136"/>
      <c r="X58" s="134"/>
      <c r="Y58" s="136"/>
      <c r="Z58" s="134"/>
      <c r="AA58" s="137"/>
      <c r="AB58" s="138">
        <f t="shared" si="7"/>
        <v>0</v>
      </c>
      <c r="AC58" s="139"/>
      <c r="AD58" s="139"/>
      <c r="AE58" s="140"/>
      <c r="AF58" s="135"/>
      <c r="AG58" s="132"/>
      <c r="AH58" s="63">
        <f t="shared" ca="1" si="9"/>
        <v>0</v>
      </c>
      <c r="AI58" s="63">
        <f t="shared" ca="1" si="10"/>
        <v>0</v>
      </c>
      <c r="AK58" s="14">
        <f t="shared" si="11"/>
        <v>1</v>
      </c>
      <c r="AL58" s="14">
        <f t="shared" si="12"/>
        <v>2</v>
      </c>
      <c r="AM58" s="14">
        <f t="shared" si="13"/>
        <v>1</v>
      </c>
      <c r="AN58" s="14">
        <f t="shared" si="14"/>
        <v>2</v>
      </c>
      <c r="AO58" s="14" t="str">
        <f t="shared" si="8"/>
        <v/>
      </c>
      <c r="AP58" s="14">
        <f t="shared" si="15"/>
        <v>0</v>
      </c>
      <c r="AQ58" s="14">
        <f>IFERROR(COUNTIF(List_Category_ss_key, 'Details - Wine - Sparkling'!AO58), 2)</f>
        <v>1047370</v>
      </c>
    </row>
    <row r="59" spans="1:43" ht="20" customHeight="1" x14ac:dyDescent="0.15">
      <c r="A59" s="29">
        <v>57</v>
      </c>
      <c r="B59" s="135"/>
      <c r="C59" s="132"/>
      <c r="D59" s="133"/>
      <c r="E59" s="134"/>
      <c r="F59" s="134"/>
      <c r="G59" s="134"/>
      <c r="H59" s="132"/>
      <c r="I59" s="135"/>
      <c r="J59" s="134"/>
      <c r="K59" s="132"/>
      <c r="L59" s="135"/>
      <c r="M59" s="134"/>
      <c r="N59" s="134"/>
      <c r="O59" s="132"/>
      <c r="P59" s="135"/>
      <c r="Q59" s="132"/>
      <c r="R59" s="135"/>
      <c r="S59" s="136"/>
      <c r="T59" s="134"/>
      <c r="U59" s="136"/>
      <c r="V59" s="134"/>
      <c r="W59" s="136"/>
      <c r="X59" s="134"/>
      <c r="Y59" s="136"/>
      <c r="Z59" s="134"/>
      <c r="AA59" s="137"/>
      <c r="AB59" s="138">
        <f t="shared" si="7"/>
        <v>0</v>
      </c>
      <c r="AC59" s="139"/>
      <c r="AD59" s="139"/>
      <c r="AE59" s="140"/>
      <c r="AF59" s="135"/>
      <c r="AG59" s="132"/>
      <c r="AH59" s="63">
        <f t="shared" ca="1" si="9"/>
        <v>0</v>
      </c>
      <c r="AI59" s="63">
        <f t="shared" ca="1" si="10"/>
        <v>0</v>
      </c>
      <c r="AK59" s="14">
        <f t="shared" si="11"/>
        <v>1</v>
      </c>
      <c r="AL59" s="14">
        <f t="shared" si="12"/>
        <v>2</v>
      </c>
      <c r="AM59" s="14">
        <f t="shared" si="13"/>
        <v>1</v>
      </c>
      <c r="AN59" s="14">
        <f t="shared" si="14"/>
        <v>2</v>
      </c>
      <c r="AO59" s="14" t="str">
        <f t="shared" si="8"/>
        <v/>
      </c>
      <c r="AP59" s="14">
        <f t="shared" si="15"/>
        <v>0</v>
      </c>
      <c r="AQ59" s="14">
        <f>IFERROR(COUNTIF(List_Category_ss_key, 'Details - Wine - Sparkling'!AO59), 2)</f>
        <v>1047370</v>
      </c>
    </row>
    <row r="60" spans="1:43" ht="20" customHeight="1" x14ac:dyDescent="0.15">
      <c r="A60" s="29">
        <v>58</v>
      </c>
      <c r="B60" s="135"/>
      <c r="C60" s="132"/>
      <c r="D60" s="133"/>
      <c r="E60" s="134"/>
      <c r="F60" s="134"/>
      <c r="G60" s="134"/>
      <c r="H60" s="132"/>
      <c r="I60" s="135"/>
      <c r="J60" s="134"/>
      <c r="K60" s="132"/>
      <c r="L60" s="135"/>
      <c r="M60" s="134"/>
      <c r="N60" s="134"/>
      <c r="O60" s="132"/>
      <c r="P60" s="135"/>
      <c r="Q60" s="132"/>
      <c r="R60" s="135"/>
      <c r="S60" s="136"/>
      <c r="T60" s="134"/>
      <c r="U60" s="136"/>
      <c r="V60" s="134"/>
      <c r="W60" s="136"/>
      <c r="X60" s="134"/>
      <c r="Y60" s="136"/>
      <c r="Z60" s="134"/>
      <c r="AA60" s="137"/>
      <c r="AB60" s="138">
        <f t="shared" si="7"/>
        <v>0</v>
      </c>
      <c r="AC60" s="139"/>
      <c r="AD60" s="139"/>
      <c r="AE60" s="140"/>
      <c r="AF60" s="135"/>
      <c r="AG60" s="132"/>
      <c r="AH60" s="63">
        <f t="shared" ca="1" si="9"/>
        <v>0</v>
      </c>
      <c r="AI60" s="63">
        <f t="shared" ca="1" si="10"/>
        <v>0</v>
      </c>
      <c r="AK60" s="14">
        <f t="shared" si="11"/>
        <v>1</v>
      </c>
      <c r="AL60" s="14">
        <f t="shared" si="12"/>
        <v>2</v>
      </c>
      <c r="AM60" s="14">
        <f t="shared" si="13"/>
        <v>1</v>
      </c>
      <c r="AN60" s="14">
        <f t="shared" si="14"/>
        <v>2</v>
      </c>
      <c r="AO60" s="14" t="str">
        <f t="shared" si="8"/>
        <v/>
      </c>
      <c r="AP60" s="14">
        <f t="shared" si="15"/>
        <v>0</v>
      </c>
      <c r="AQ60" s="14">
        <f>IFERROR(COUNTIF(List_Category_ss_key, 'Details - Wine - Sparkling'!AO60), 2)</f>
        <v>1047370</v>
      </c>
    </row>
    <row r="61" spans="1:43" ht="20" customHeight="1" x14ac:dyDescent="0.15">
      <c r="A61" s="29">
        <v>59</v>
      </c>
      <c r="B61" s="135"/>
      <c r="C61" s="132"/>
      <c r="D61" s="133"/>
      <c r="E61" s="134"/>
      <c r="F61" s="134"/>
      <c r="G61" s="134"/>
      <c r="H61" s="132"/>
      <c r="I61" s="135"/>
      <c r="J61" s="134"/>
      <c r="K61" s="132"/>
      <c r="L61" s="135"/>
      <c r="M61" s="134"/>
      <c r="N61" s="134"/>
      <c r="O61" s="132"/>
      <c r="P61" s="135"/>
      <c r="Q61" s="132"/>
      <c r="R61" s="135"/>
      <c r="S61" s="136"/>
      <c r="T61" s="134"/>
      <c r="U61" s="136"/>
      <c r="V61" s="134"/>
      <c r="W61" s="136"/>
      <c r="X61" s="134"/>
      <c r="Y61" s="136"/>
      <c r="Z61" s="134"/>
      <c r="AA61" s="137"/>
      <c r="AB61" s="138">
        <f t="shared" si="7"/>
        <v>0</v>
      </c>
      <c r="AC61" s="139"/>
      <c r="AD61" s="139"/>
      <c r="AE61" s="140"/>
      <c r="AF61" s="135"/>
      <c r="AG61" s="132"/>
      <c r="AH61" s="63">
        <f t="shared" ca="1" si="9"/>
        <v>0</v>
      </c>
      <c r="AI61" s="63">
        <f t="shared" ca="1" si="10"/>
        <v>0</v>
      </c>
      <c r="AK61" s="14">
        <f t="shared" si="11"/>
        <v>1</v>
      </c>
      <c r="AL61" s="14">
        <f t="shared" si="12"/>
        <v>2</v>
      </c>
      <c r="AM61" s="14">
        <f t="shared" si="13"/>
        <v>1</v>
      </c>
      <c r="AN61" s="14">
        <f t="shared" si="14"/>
        <v>2</v>
      </c>
      <c r="AO61" s="14" t="str">
        <f t="shared" si="8"/>
        <v/>
      </c>
      <c r="AP61" s="14">
        <f t="shared" si="15"/>
        <v>0</v>
      </c>
      <c r="AQ61" s="14">
        <f>IFERROR(COUNTIF(List_Category_ss_key, 'Details - Wine - Sparkling'!AO61), 2)</f>
        <v>1047370</v>
      </c>
    </row>
    <row r="62" spans="1:43" ht="20" customHeight="1" x14ac:dyDescent="0.15">
      <c r="A62" s="29">
        <v>60</v>
      </c>
      <c r="B62" s="135"/>
      <c r="C62" s="132"/>
      <c r="D62" s="133"/>
      <c r="E62" s="134"/>
      <c r="F62" s="134"/>
      <c r="G62" s="134"/>
      <c r="H62" s="132"/>
      <c r="I62" s="135"/>
      <c r="J62" s="134"/>
      <c r="K62" s="132"/>
      <c r="L62" s="135"/>
      <c r="M62" s="134"/>
      <c r="N62" s="134"/>
      <c r="O62" s="132"/>
      <c r="P62" s="135"/>
      <c r="Q62" s="132"/>
      <c r="R62" s="135"/>
      <c r="S62" s="136"/>
      <c r="T62" s="134"/>
      <c r="U62" s="136"/>
      <c r="V62" s="134"/>
      <c r="W62" s="136"/>
      <c r="X62" s="134"/>
      <c r="Y62" s="136"/>
      <c r="Z62" s="134"/>
      <c r="AA62" s="137"/>
      <c r="AB62" s="138">
        <f t="shared" si="7"/>
        <v>0</v>
      </c>
      <c r="AC62" s="139"/>
      <c r="AD62" s="139"/>
      <c r="AE62" s="140"/>
      <c r="AF62" s="135"/>
      <c r="AG62" s="132"/>
      <c r="AH62" s="63">
        <f t="shared" ca="1" si="9"/>
        <v>0</v>
      </c>
      <c r="AI62" s="63">
        <f t="shared" ca="1" si="10"/>
        <v>0</v>
      </c>
      <c r="AK62" s="14">
        <f t="shared" si="11"/>
        <v>1</v>
      </c>
      <c r="AL62" s="14">
        <f t="shared" si="12"/>
        <v>2</v>
      </c>
      <c r="AM62" s="14">
        <f t="shared" si="13"/>
        <v>1</v>
      </c>
      <c r="AN62" s="14">
        <f t="shared" si="14"/>
        <v>2</v>
      </c>
      <c r="AO62" s="14" t="str">
        <f t="shared" si="8"/>
        <v/>
      </c>
      <c r="AP62" s="14">
        <f t="shared" si="15"/>
        <v>0</v>
      </c>
      <c r="AQ62" s="14">
        <f>IFERROR(COUNTIF(List_Category_ss_key, 'Details - Wine - Sparkling'!AO62), 2)</f>
        <v>1047370</v>
      </c>
    </row>
    <row r="63" spans="1:43" ht="20" customHeight="1" x14ac:dyDescent="0.15">
      <c r="A63" s="29">
        <v>61</v>
      </c>
      <c r="B63" s="135"/>
      <c r="C63" s="132"/>
      <c r="D63" s="133"/>
      <c r="E63" s="134"/>
      <c r="F63" s="134"/>
      <c r="G63" s="134"/>
      <c r="H63" s="132"/>
      <c r="I63" s="135"/>
      <c r="J63" s="134"/>
      <c r="K63" s="132"/>
      <c r="L63" s="135"/>
      <c r="M63" s="134"/>
      <c r="N63" s="134"/>
      <c r="O63" s="132"/>
      <c r="P63" s="135"/>
      <c r="Q63" s="132"/>
      <c r="R63" s="135"/>
      <c r="S63" s="136"/>
      <c r="T63" s="134"/>
      <c r="U63" s="136"/>
      <c r="V63" s="134"/>
      <c r="W63" s="136"/>
      <c r="X63" s="134"/>
      <c r="Y63" s="136"/>
      <c r="Z63" s="134"/>
      <c r="AA63" s="137"/>
      <c r="AB63" s="138">
        <f t="shared" si="7"/>
        <v>0</v>
      </c>
      <c r="AC63" s="139"/>
      <c r="AD63" s="139"/>
      <c r="AE63" s="140"/>
      <c r="AF63" s="135"/>
      <c r="AG63" s="132"/>
      <c r="AH63" s="63">
        <f t="shared" ca="1" si="9"/>
        <v>0</v>
      </c>
      <c r="AI63" s="63">
        <f t="shared" ca="1" si="10"/>
        <v>0</v>
      </c>
      <c r="AK63" s="14">
        <f t="shared" si="11"/>
        <v>1</v>
      </c>
      <c r="AL63" s="14">
        <f t="shared" si="12"/>
        <v>2</v>
      </c>
      <c r="AM63" s="14">
        <f t="shared" si="13"/>
        <v>1</v>
      </c>
      <c r="AN63" s="14">
        <f t="shared" si="14"/>
        <v>2</v>
      </c>
      <c r="AO63" s="14" t="str">
        <f t="shared" si="8"/>
        <v/>
      </c>
      <c r="AP63" s="14">
        <f t="shared" si="15"/>
        <v>0</v>
      </c>
      <c r="AQ63" s="14">
        <f>IFERROR(COUNTIF(List_Category_ss_key, 'Details - Wine - Sparkling'!AO63), 2)</f>
        <v>1047370</v>
      </c>
    </row>
    <row r="64" spans="1:43" ht="20" customHeight="1" x14ac:dyDescent="0.15">
      <c r="A64" s="29">
        <v>62</v>
      </c>
      <c r="B64" s="135"/>
      <c r="C64" s="132"/>
      <c r="D64" s="133"/>
      <c r="E64" s="134"/>
      <c r="F64" s="134"/>
      <c r="G64" s="134"/>
      <c r="H64" s="132"/>
      <c r="I64" s="135"/>
      <c r="J64" s="134"/>
      <c r="K64" s="132"/>
      <c r="L64" s="135"/>
      <c r="M64" s="134"/>
      <c r="N64" s="134"/>
      <c r="O64" s="132"/>
      <c r="P64" s="135"/>
      <c r="Q64" s="132"/>
      <c r="R64" s="135"/>
      <c r="S64" s="136"/>
      <c r="T64" s="134"/>
      <c r="U64" s="136"/>
      <c r="V64" s="134"/>
      <c r="W64" s="136"/>
      <c r="X64" s="134"/>
      <c r="Y64" s="136"/>
      <c r="Z64" s="134"/>
      <c r="AA64" s="137"/>
      <c r="AB64" s="138">
        <f t="shared" si="7"/>
        <v>0</v>
      </c>
      <c r="AC64" s="139"/>
      <c r="AD64" s="139"/>
      <c r="AE64" s="140"/>
      <c r="AF64" s="135"/>
      <c r="AG64" s="132"/>
      <c r="AH64" s="63">
        <f t="shared" ca="1" si="9"/>
        <v>0</v>
      </c>
      <c r="AI64" s="63">
        <f t="shared" ca="1" si="10"/>
        <v>0</v>
      </c>
      <c r="AK64" s="14">
        <f t="shared" si="11"/>
        <v>1</v>
      </c>
      <c r="AL64" s="14">
        <f t="shared" si="12"/>
        <v>2</v>
      </c>
      <c r="AM64" s="14">
        <f t="shared" si="13"/>
        <v>1</v>
      </c>
      <c r="AN64" s="14">
        <f t="shared" si="14"/>
        <v>2</v>
      </c>
      <c r="AO64" s="14" t="str">
        <f t="shared" si="8"/>
        <v/>
      </c>
      <c r="AP64" s="14">
        <f t="shared" si="15"/>
        <v>0</v>
      </c>
      <c r="AQ64" s="14">
        <f>IFERROR(COUNTIF(List_Category_ss_key, 'Details - Wine - Sparkling'!AO64), 2)</f>
        <v>1047370</v>
      </c>
    </row>
    <row r="65" spans="1:43" ht="20" customHeight="1" x14ac:dyDescent="0.15">
      <c r="A65" s="29">
        <v>63</v>
      </c>
      <c r="B65" s="135"/>
      <c r="C65" s="132"/>
      <c r="D65" s="133"/>
      <c r="E65" s="134"/>
      <c r="F65" s="134"/>
      <c r="G65" s="134"/>
      <c r="H65" s="132"/>
      <c r="I65" s="135"/>
      <c r="J65" s="134"/>
      <c r="K65" s="132"/>
      <c r="L65" s="135"/>
      <c r="M65" s="134"/>
      <c r="N65" s="134"/>
      <c r="O65" s="132"/>
      <c r="P65" s="135"/>
      <c r="Q65" s="132"/>
      <c r="R65" s="135"/>
      <c r="S65" s="136"/>
      <c r="T65" s="134"/>
      <c r="U65" s="136"/>
      <c r="V65" s="134"/>
      <c r="W65" s="136"/>
      <c r="X65" s="134"/>
      <c r="Y65" s="136"/>
      <c r="Z65" s="134"/>
      <c r="AA65" s="137"/>
      <c r="AB65" s="138">
        <f t="shared" si="7"/>
        <v>0</v>
      </c>
      <c r="AC65" s="139"/>
      <c r="AD65" s="139"/>
      <c r="AE65" s="140"/>
      <c r="AF65" s="135"/>
      <c r="AG65" s="132"/>
      <c r="AH65" s="63">
        <f t="shared" ca="1" si="9"/>
        <v>0</v>
      </c>
      <c r="AI65" s="63">
        <f t="shared" ca="1" si="10"/>
        <v>0</v>
      </c>
      <c r="AK65" s="14">
        <f t="shared" si="11"/>
        <v>1</v>
      </c>
      <c r="AL65" s="14">
        <f t="shared" si="12"/>
        <v>2</v>
      </c>
      <c r="AM65" s="14">
        <f t="shared" si="13"/>
        <v>1</v>
      </c>
      <c r="AN65" s="14">
        <f t="shared" si="14"/>
        <v>2</v>
      </c>
      <c r="AO65" s="14" t="str">
        <f t="shared" si="8"/>
        <v/>
      </c>
      <c r="AP65" s="14">
        <f t="shared" si="15"/>
        <v>0</v>
      </c>
      <c r="AQ65" s="14">
        <f>IFERROR(COUNTIF(List_Category_ss_key, 'Details - Wine - Sparkling'!AO65), 2)</f>
        <v>1047370</v>
      </c>
    </row>
    <row r="66" spans="1:43" ht="20" customHeight="1" x14ac:dyDescent="0.15">
      <c r="A66" s="29">
        <v>64</v>
      </c>
      <c r="B66" s="135"/>
      <c r="C66" s="132"/>
      <c r="D66" s="133"/>
      <c r="E66" s="134"/>
      <c r="F66" s="134"/>
      <c r="G66" s="134"/>
      <c r="H66" s="132"/>
      <c r="I66" s="135"/>
      <c r="J66" s="134"/>
      <c r="K66" s="132"/>
      <c r="L66" s="135"/>
      <c r="M66" s="134"/>
      <c r="N66" s="134"/>
      <c r="O66" s="132"/>
      <c r="P66" s="135"/>
      <c r="Q66" s="132"/>
      <c r="R66" s="135"/>
      <c r="S66" s="136"/>
      <c r="T66" s="134"/>
      <c r="U66" s="136"/>
      <c r="V66" s="134"/>
      <c r="W66" s="136"/>
      <c r="X66" s="134"/>
      <c r="Y66" s="136"/>
      <c r="Z66" s="134"/>
      <c r="AA66" s="137"/>
      <c r="AB66" s="138">
        <f t="shared" si="7"/>
        <v>0</v>
      </c>
      <c r="AC66" s="139"/>
      <c r="AD66" s="139"/>
      <c r="AE66" s="140"/>
      <c r="AF66" s="135"/>
      <c r="AG66" s="132"/>
      <c r="AH66" s="63">
        <f t="shared" ref="AH66:AH101" ca="1" si="16">IF(B66&lt;&gt;"", OFFSET(FeeWineHKD, 0, InvoiceCurrencyOffset)*(1-InvoiceDiscount), 0)</f>
        <v>0</v>
      </c>
      <c r="AI66" s="63">
        <f t="shared" ref="AI66:AI101" ca="1" si="17">IF(B66&lt;&gt;"",IF(AC66="YES", OFFSET(FeeShippingHKD,0,InvoiceCurrencyOffset),0), 0)</f>
        <v>0</v>
      </c>
      <c r="AK66" s="14">
        <f t="shared" ref="AK66:AK101" si="18">IFERROR(MATCH(D66, List_Category_key, FALSE),1)</f>
        <v>1</v>
      </c>
      <c r="AL66" s="14">
        <f t="shared" ref="AL66:AL101" si="19">IFERROR(MATCH(D66 &amp; " Total", List_Category_key, FALSE), 2)</f>
        <v>2</v>
      </c>
      <c r="AM66" s="14">
        <f t="shared" ref="AM66:AM101" si="20">IFERROR(MATCH(E66, List_Category_s_key, FALSE), 1)</f>
        <v>1</v>
      </c>
      <c r="AN66" s="14">
        <f t="shared" ref="AN66:AN101" si="21">IFERROR(MATCH(E66 &amp; " Total", List_Category_s_key, FALSE), 2)</f>
        <v>2</v>
      </c>
      <c r="AO66" s="14" t="str">
        <f t="shared" si="8"/>
        <v/>
      </c>
      <c r="AP66" s="14">
        <f t="shared" ref="AP66:AP97" si="22">IFERROR(MATCH(AO66, List_Category_ss_key, FALSE)-1,0)</f>
        <v>0</v>
      </c>
      <c r="AQ66" s="14">
        <f>IFERROR(COUNTIF(List_Category_ss_key, 'Details - Wine - Sparkling'!AO66), 2)</f>
        <v>1047370</v>
      </c>
    </row>
    <row r="67" spans="1:43" ht="20" customHeight="1" x14ac:dyDescent="0.15">
      <c r="A67" s="29">
        <v>65</v>
      </c>
      <c r="B67" s="135"/>
      <c r="C67" s="132"/>
      <c r="D67" s="133"/>
      <c r="E67" s="134"/>
      <c r="F67" s="134"/>
      <c r="G67" s="134"/>
      <c r="H67" s="132"/>
      <c r="I67" s="135"/>
      <c r="J67" s="134"/>
      <c r="K67" s="132"/>
      <c r="L67" s="135"/>
      <c r="M67" s="134"/>
      <c r="N67" s="134"/>
      <c r="O67" s="132"/>
      <c r="P67" s="135"/>
      <c r="Q67" s="132"/>
      <c r="R67" s="135"/>
      <c r="S67" s="136"/>
      <c r="T67" s="134"/>
      <c r="U67" s="136"/>
      <c r="V67" s="134"/>
      <c r="W67" s="136"/>
      <c r="X67" s="134"/>
      <c r="Y67" s="136"/>
      <c r="Z67" s="134"/>
      <c r="AA67" s="137"/>
      <c r="AB67" s="138">
        <f t="shared" ref="AB67:AB101" si="23">SUM(S67,U67,W67,Y67,AA67)</f>
        <v>0</v>
      </c>
      <c r="AC67" s="139"/>
      <c r="AD67" s="139"/>
      <c r="AE67" s="140"/>
      <c r="AF67" s="135"/>
      <c r="AG67" s="132"/>
      <c r="AH67" s="63">
        <f t="shared" ca="1" si="16"/>
        <v>0</v>
      </c>
      <c r="AI67" s="63">
        <f t="shared" ca="1" si="17"/>
        <v>0</v>
      </c>
      <c r="AK67" s="14">
        <f t="shared" si="18"/>
        <v>1</v>
      </c>
      <c r="AL67" s="14">
        <f t="shared" si="19"/>
        <v>2</v>
      </c>
      <c r="AM67" s="14">
        <f t="shared" si="20"/>
        <v>1</v>
      </c>
      <c r="AN67" s="14">
        <f t="shared" si="21"/>
        <v>2</v>
      </c>
      <c r="AO67" s="14" t="str">
        <f t="shared" si="8"/>
        <v/>
      </c>
      <c r="AP67" s="14">
        <f t="shared" si="22"/>
        <v>0</v>
      </c>
      <c r="AQ67" s="14">
        <f>IFERROR(COUNTIF(List_Category_ss_key, 'Details - Wine - Sparkling'!AO67), 2)</f>
        <v>1047370</v>
      </c>
    </row>
    <row r="68" spans="1:43" ht="20" customHeight="1" x14ac:dyDescent="0.15">
      <c r="A68" s="29">
        <v>66</v>
      </c>
      <c r="B68" s="135"/>
      <c r="C68" s="132"/>
      <c r="D68" s="133"/>
      <c r="E68" s="134"/>
      <c r="F68" s="134"/>
      <c r="G68" s="134"/>
      <c r="H68" s="132"/>
      <c r="I68" s="135"/>
      <c r="J68" s="134"/>
      <c r="K68" s="132"/>
      <c r="L68" s="135"/>
      <c r="M68" s="134"/>
      <c r="N68" s="134"/>
      <c r="O68" s="132"/>
      <c r="P68" s="135"/>
      <c r="Q68" s="132"/>
      <c r="R68" s="135"/>
      <c r="S68" s="136"/>
      <c r="T68" s="134"/>
      <c r="U68" s="136"/>
      <c r="V68" s="134"/>
      <c r="W68" s="136"/>
      <c r="X68" s="134"/>
      <c r="Y68" s="136"/>
      <c r="Z68" s="134"/>
      <c r="AA68" s="137"/>
      <c r="AB68" s="138">
        <f t="shared" si="23"/>
        <v>0</v>
      </c>
      <c r="AC68" s="139"/>
      <c r="AD68" s="139"/>
      <c r="AE68" s="140"/>
      <c r="AF68" s="135"/>
      <c r="AG68" s="132"/>
      <c r="AH68" s="63">
        <f t="shared" ca="1" si="16"/>
        <v>0</v>
      </c>
      <c r="AI68" s="63">
        <f t="shared" ca="1" si="17"/>
        <v>0</v>
      </c>
      <c r="AK68" s="14">
        <f t="shared" si="18"/>
        <v>1</v>
      </c>
      <c r="AL68" s="14">
        <f t="shared" si="19"/>
        <v>2</v>
      </c>
      <c r="AM68" s="14">
        <f t="shared" si="20"/>
        <v>1</v>
      </c>
      <c r="AN68" s="14">
        <f t="shared" si="21"/>
        <v>2</v>
      </c>
      <c r="AO68" s="14" t="str">
        <f t="shared" ref="AO68:AO101" si="24">D68&amp;E68&amp;F68</f>
        <v/>
      </c>
      <c r="AP68" s="14">
        <f t="shared" si="22"/>
        <v>0</v>
      </c>
      <c r="AQ68" s="14">
        <f>IFERROR(COUNTIF(List_Category_ss_key, 'Details - Wine - Sparkling'!AO68), 2)</f>
        <v>1047370</v>
      </c>
    </row>
    <row r="69" spans="1:43" ht="20" customHeight="1" x14ac:dyDescent="0.15">
      <c r="A69" s="29">
        <v>67</v>
      </c>
      <c r="B69" s="135"/>
      <c r="C69" s="132"/>
      <c r="D69" s="133"/>
      <c r="E69" s="134"/>
      <c r="F69" s="134"/>
      <c r="G69" s="134"/>
      <c r="H69" s="132"/>
      <c r="I69" s="135"/>
      <c r="J69" s="134"/>
      <c r="K69" s="132"/>
      <c r="L69" s="135"/>
      <c r="M69" s="134"/>
      <c r="N69" s="134"/>
      <c r="O69" s="132"/>
      <c r="P69" s="135"/>
      <c r="Q69" s="132"/>
      <c r="R69" s="135"/>
      <c r="S69" s="136"/>
      <c r="T69" s="134"/>
      <c r="U69" s="136"/>
      <c r="V69" s="134"/>
      <c r="W69" s="136"/>
      <c r="X69" s="134"/>
      <c r="Y69" s="136"/>
      <c r="Z69" s="134"/>
      <c r="AA69" s="137"/>
      <c r="AB69" s="138">
        <f t="shared" si="23"/>
        <v>0</v>
      </c>
      <c r="AC69" s="139"/>
      <c r="AD69" s="139"/>
      <c r="AE69" s="140"/>
      <c r="AF69" s="135"/>
      <c r="AG69" s="132"/>
      <c r="AH69" s="63">
        <f t="shared" ca="1" si="16"/>
        <v>0</v>
      </c>
      <c r="AI69" s="63">
        <f t="shared" ca="1" si="17"/>
        <v>0</v>
      </c>
      <c r="AK69" s="14">
        <f t="shared" si="18"/>
        <v>1</v>
      </c>
      <c r="AL69" s="14">
        <f t="shared" si="19"/>
        <v>2</v>
      </c>
      <c r="AM69" s="14">
        <f t="shared" si="20"/>
        <v>1</v>
      </c>
      <c r="AN69" s="14">
        <f t="shared" si="21"/>
        <v>2</v>
      </c>
      <c r="AO69" s="14" t="str">
        <f t="shared" si="24"/>
        <v/>
      </c>
      <c r="AP69" s="14">
        <f t="shared" si="22"/>
        <v>0</v>
      </c>
      <c r="AQ69" s="14">
        <f>IFERROR(COUNTIF(List_Category_ss_key, 'Details - Wine - Sparkling'!AO69), 2)</f>
        <v>1047370</v>
      </c>
    </row>
    <row r="70" spans="1:43" ht="20" customHeight="1" x14ac:dyDescent="0.15">
      <c r="A70" s="29">
        <v>68</v>
      </c>
      <c r="B70" s="135"/>
      <c r="C70" s="132"/>
      <c r="D70" s="133"/>
      <c r="E70" s="134"/>
      <c r="F70" s="134"/>
      <c r="G70" s="134"/>
      <c r="H70" s="132"/>
      <c r="I70" s="135"/>
      <c r="J70" s="134"/>
      <c r="K70" s="132"/>
      <c r="L70" s="135"/>
      <c r="M70" s="134"/>
      <c r="N70" s="134"/>
      <c r="O70" s="132"/>
      <c r="P70" s="135"/>
      <c r="Q70" s="132"/>
      <c r="R70" s="135"/>
      <c r="S70" s="136"/>
      <c r="T70" s="134"/>
      <c r="U70" s="136"/>
      <c r="V70" s="134"/>
      <c r="W70" s="136"/>
      <c r="X70" s="134"/>
      <c r="Y70" s="136"/>
      <c r="Z70" s="134"/>
      <c r="AA70" s="137"/>
      <c r="AB70" s="138">
        <f t="shared" si="23"/>
        <v>0</v>
      </c>
      <c r="AC70" s="139"/>
      <c r="AD70" s="139"/>
      <c r="AE70" s="140"/>
      <c r="AF70" s="135"/>
      <c r="AG70" s="132"/>
      <c r="AH70" s="63">
        <f t="shared" ca="1" si="16"/>
        <v>0</v>
      </c>
      <c r="AI70" s="63">
        <f t="shared" ca="1" si="17"/>
        <v>0</v>
      </c>
      <c r="AK70" s="14">
        <f t="shared" si="18"/>
        <v>1</v>
      </c>
      <c r="AL70" s="14">
        <f t="shared" si="19"/>
        <v>2</v>
      </c>
      <c r="AM70" s="14">
        <f t="shared" si="20"/>
        <v>1</v>
      </c>
      <c r="AN70" s="14">
        <f t="shared" si="21"/>
        <v>2</v>
      </c>
      <c r="AO70" s="14" t="str">
        <f t="shared" si="24"/>
        <v/>
      </c>
      <c r="AP70" s="14">
        <f t="shared" si="22"/>
        <v>0</v>
      </c>
      <c r="AQ70" s="14">
        <f>IFERROR(COUNTIF(List_Category_ss_key, 'Details - Wine - Sparkling'!AO70), 2)</f>
        <v>1047370</v>
      </c>
    </row>
    <row r="71" spans="1:43" ht="20" customHeight="1" x14ac:dyDescent="0.15">
      <c r="A71" s="29">
        <v>69</v>
      </c>
      <c r="B71" s="135"/>
      <c r="C71" s="132"/>
      <c r="D71" s="133"/>
      <c r="E71" s="134"/>
      <c r="F71" s="134"/>
      <c r="G71" s="134"/>
      <c r="H71" s="132"/>
      <c r="I71" s="135"/>
      <c r="J71" s="134"/>
      <c r="K71" s="132"/>
      <c r="L71" s="135"/>
      <c r="M71" s="134"/>
      <c r="N71" s="134"/>
      <c r="O71" s="132"/>
      <c r="P71" s="135"/>
      <c r="Q71" s="132"/>
      <c r="R71" s="135"/>
      <c r="S71" s="136"/>
      <c r="T71" s="134"/>
      <c r="U71" s="136"/>
      <c r="V71" s="134"/>
      <c r="W71" s="136"/>
      <c r="X71" s="134"/>
      <c r="Y71" s="136"/>
      <c r="Z71" s="134"/>
      <c r="AA71" s="137"/>
      <c r="AB71" s="138">
        <f t="shared" si="23"/>
        <v>0</v>
      </c>
      <c r="AC71" s="139"/>
      <c r="AD71" s="139"/>
      <c r="AE71" s="140"/>
      <c r="AF71" s="135"/>
      <c r="AG71" s="132"/>
      <c r="AH71" s="63">
        <f t="shared" ca="1" si="16"/>
        <v>0</v>
      </c>
      <c r="AI71" s="63">
        <f t="shared" ca="1" si="17"/>
        <v>0</v>
      </c>
      <c r="AK71" s="14">
        <f t="shared" si="18"/>
        <v>1</v>
      </c>
      <c r="AL71" s="14">
        <f t="shared" si="19"/>
        <v>2</v>
      </c>
      <c r="AM71" s="14">
        <f t="shared" si="20"/>
        <v>1</v>
      </c>
      <c r="AN71" s="14">
        <f t="shared" si="21"/>
        <v>2</v>
      </c>
      <c r="AO71" s="14" t="str">
        <f t="shared" si="24"/>
        <v/>
      </c>
      <c r="AP71" s="14">
        <f t="shared" si="22"/>
        <v>0</v>
      </c>
      <c r="AQ71" s="14">
        <f>IFERROR(COUNTIF(List_Category_ss_key, 'Details - Wine - Sparkling'!AO71), 2)</f>
        <v>1047370</v>
      </c>
    </row>
    <row r="72" spans="1:43" ht="20" customHeight="1" x14ac:dyDescent="0.15">
      <c r="A72" s="29">
        <v>70</v>
      </c>
      <c r="B72" s="135"/>
      <c r="C72" s="132"/>
      <c r="D72" s="133"/>
      <c r="E72" s="134"/>
      <c r="F72" s="134"/>
      <c r="G72" s="134"/>
      <c r="H72" s="132"/>
      <c r="I72" s="135"/>
      <c r="J72" s="134"/>
      <c r="K72" s="132"/>
      <c r="L72" s="135"/>
      <c r="M72" s="134"/>
      <c r="N72" s="134"/>
      <c r="O72" s="132"/>
      <c r="P72" s="135"/>
      <c r="Q72" s="132"/>
      <c r="R72" s="135"/>
      <c r="S72" s="136"/>
      <c r="T72" s="134"/>
      <c r="U72" s="136"/>
      <c r="V72" s="134"/>
      <c r="W72" s="136"/>
      <c r="X72" s="134"/>
      <c r="Y72" s="136"/>
      <c r="Z72" s="134"/>
      <c r="AA72" s="137"/>
      <c r="AB72" s="138">
        <f t="shared" si="23"/>
        <v>0</v>
      </c>
      <c r="AC72" s="139"/>
      <c r="AD72" s="139"/>
      <c r="AE72" s="140"/>
      <c r="AF72" s="135"/>
      <c r="AG72" s="132"/>
      <c r="AH72" s="63">
        <f t="shared" ca="1" si="16"/>
        <v>0</v>
      </c>
      <c r="AI72" s="63">
        <f t="shared" ca="1" si="17"/>
        <v>0</v>
      </c>
      <c r="AK72" s="14">
        <f t="shared" si="18"/>
        <v>1</v>
      </c>
      <c r="AL72" s="14">
        <f t="shared" si="19"/>
        <v>2</v>
      </c>
      <c r="AM72" s="14">
        <f t="shared" si="20"/>
        <v>1</v>
      </c>
      <c r="AN72" s="14">
        <f t="shared" si="21"/>
        <v>2</v>
      </c>
      <c r="AO72" s="14" t="str">
        <f t="shared" si="24"/>
        <v/>
      </c>
      <c r="AP72" s="14">
        <f t="shared" si="22"/>
        <v>0</v>
      </c>
      <c r="AQ72" s="14">
        <f>IFERROR(COUNTIF(List_Category_ss_key, 'Details - Wine - Sparkling'!AO72), 2)</f>
        <v>1047370</v>
      </c>
    </row>
    <row r="73" spans="1:43" ht="20" customHeight="1" x14ac:dyDescent="0.15">
      <c r="A73" s="29">
        <v>71</v>
      </c>
      <c r="B73" s="135"/>
      <c r="C73" s="132"/>
      <c r="D73" s="133"/>
      <c r="E73" s="134"/>
      <c r="F73" s="134"/>
      <c r="G73" s="134"/>
      <c r="H73" s="132"/>
      <c r="I73" s="135"/>
      <c r="J73" s="134"/>
      <c r="K73" s="132"/>
      <c r="L73" s="135"/>
      <c r="M73" s="134"/>
      <c r="N73" s="134"/>
      <c r="O73" s="132"/>
      <c r="P73" s="135"/>
      <c r="Q73" s="132"/>
      <c r="R73" s="135"/>
      <c r="S73" s="136"/>
      <c r="T73" s="134"/>
      <c r="U73" s="136"/>
      <c r="V73" s="134"/>
      <c r="W73" s="136"/>
      <c r="X73" s="134"/>
      <c r="Y73" s="136"/>
      <c r="Z73" s="134"/>
      <c r="AA73" s="137"/>
      <c r="AB73" s="138">
        <f t="shared" si="23"/>
        <v>0</v>
      </c>
      <c r="AC73" s="139"/>
      <c r="AD73" s="139"/>
      <c r="AE73" s="140"/>
      <c r="AF73" s="135"/>
      <c r="AG73" s="132"/>
      <c r="AH73" s="63">
        <f t="shared" ca="1" si="16"/>
        <v>0</v>
      </c>
      <c r="AI73" s="63">
        <f t="shared" ca="1" si="17"/>
        <v>0</v>
      </c>
      <c r="AK73" s="14">
        <f t="shared" si="18"/>
        <v>1</v>
      </c>
      <c r="AL73" s="14">
        <f t="shared" si="19"/>
        <v>2</v>
      </c>
      <c r="AM73" s="14">
        <f t="shared" si="20"/>
        <v>1</v>
      </c>
      <c r="AN73" s="14">
        <f t="shared" si="21"/>
        <v>2</v>
      </c>
      <c r="AO73" s="14" t="str">
        <f t="shared" si="24"/>
        <v/>
      </c>
      <c r="AP73" s="14">
        <f t="shared" si="22"/>
        <v>0</v>
      </c>
      <c r="AQ73" s="14">
        <f>IFERROR(COUNTIF(List_Category_ss_key, 'Details - Wine - Sparkling'!AO73), 2)</f>
        <v>1047370</v>
      </c>
    </row>
    <row r="74" spans="1:43" ht="20" customHeight="1" x14ac:dyDescent="0.15">
      <c r="A74" s="29">
        <v>72</v>
      </c>
      <c r="B74" s="135"/>
      <c r="C74" s="132"/>
      <c r="D74" s="133"/>
      <c r="E74" s="134"/>
      <c r="F74" s="134"/>
      <c r="G74" s="134"/>
      <c r="H74" s="132"/>
      <c r="I74" s="135"/>
      <c r="J74" s="134"/>
      <c r="K74" s="132"/>
      <c r="L74" s="135"/>
      <c r="M74" s="134"/>
      <c r="N74" s="134"/>
      <c r="O74" s="132"/>
      <c r="P74" s="135"/>
      <c r="Q74" s="132"/>
      <c r="R74" s="135"/>
      <c r="S74" s="136"/>
      <c r="T74" s="134"/>
      <c r="U74" s="136"/>
      <c r="V74" s="134"/>
      <c r="W74" s="136"/>
      <c r="X74" s="134"/>
      <c r="Y74" s="136"/>
      <c r="Z74" s="134"/>
      <c r="AA74" s="137"/>
      <c r="AB74" s="138">
        <f t="shared" si="23"/>
        <v>0</v>
      </c>
      <c r="AC74" s="139"/>
      <c r="AD74" s="139"/>
      <c r="AE74" s="140"/>
      <c r="AF74" s="135"/>
      <c r="AG74" s="132"/>
      <c r="AH74" s="63">
        <f t="shared" ca="1" si="16"/>
        <v>0</v>
      </c>
      <c r="AI74" s="63">
        <f t="shared" ca="1" si="17"/>
        <v>0</v>
      </c>
      <c r="AK74" s="14">
        <f t="shared" si="18"/>
        <v>1</v>
      </c>
      <c r="AL74" s="14">
        <f t="shared" si="19"/>
        <v>2</v>
      </c>
      <c r="AM74" s="14">
        <f t="shared" si="20"/>
        <v>1</v>
      </c>
      <c r="AN74" s="14">
        <f t="shared" si="21"/>
        <v>2</v>
      </c>
      <c r="AO74" s="14" t="str">
        <f t="shared" si="24"/>
        <v/>
      </c>
      <c r="AP74" s="14">
        <f t="shared" si="22"/>
        <v>0</v>
      </c>
      <c r="AQ74" s="14">
        <f>IFERROR(COUNTIF(List_Category_ss_key, 'Details - Wine - Sparkling'!AO74), 2)</f>
        <v>1047370</v>
      </c>
    </row>
    <row r="75" spans="1:43" ht="20" customHeight="1" x14ac:dyDescent="0.15">
      <c r="A75" s="29">
        <v>73</v>
      </c>
      <c r="B75" s="135"/>
      <c r="C75" s="132"/>
      <c r="D75" s="133"/>
      <c r="E75" s="134"/>
      <c r="F75" s="134"/>
      <c r="G75" s="134"/>
      <c r="H75" s="132"/>
      <c r="I75" s="135"/>
      <c r="J75" s="134"/>
      <c r="K75" s="132"/>
      <c r="L75" s="135"/>
      <c r="M75" s="134"/>
      <c r="N75" s="134"/>
      <c r="O75" s="132"/>
      <c r="P75" s="135"/>
      <c r="Q75" s="132"/>
      <c r="R75" s="135"/>
      <c r="S75" s="136"/>
      <c r="T75" s="134"/>
      <c r="U75" s="136"/>
      <c r="V75" s="134"/>
      <c r="W75" s="136"/>
      <c r="X75" s="134"/>
      <c r="Y75" s="136"/>
      <c r="Z75" s="134"/>
      <c r="AA75" s="137"/>
      <c r="AB75" s="138">
        <f t="shared" si="23"/>
        <v>0</v>
      </c>
      <c r="AC75" s="139"/>
      <c r="AD75" s="139"/>
      <c r="AE75" s="140"/>
      <c r="AF75" s="135"/>
      <c r="AG75" s="132"/>
      <c r="AH75" s="63">
        <f t="shared" ca="1" si="16"/>
        <v>0</v>
      </c>
      <c r="AI75" s="63">
        <f t="shared" ca="1" si="17"/>
        <v>0</v>
      </c>
      <c r="AK75" s="14">
        <f t="shared" si="18"/>
        <v>1</v>
      </c>
      <c r="AL75" s="14">
        <f t="shared" si="19"/>
        <v>2</v>
      </c>
      <c r="AM75" s="14">
        <f t="shared" si="20"/>
        <v>1</v>
      </c>
      <c r="AN75" s="14">
        <f t="shared" si="21"/>
        <v>2</v>
      </c>
      <c r="AO75" s="14" t="str">
        <f t="shared" si="24"/>
        <v/>
      </c>
      <c r="AP75" s="14">
        <f t="shared" si="22"/>
        <v>0</v>
      </c>
      <c r="AQ75" s="14">
        <f>IFERROR(COUNTIF(List_Category_ss_key, 'Details - Wine - Sparkling'!AO75), 2)</f>
        <v>1047370</v>
      </c>
    </row>
    <row r="76" spans="1:43" ht="20" customHeight="1" x14ac:dyDescent="0.15">
      <c r="A76" s="29">
        <v>74</v>
      </c>
      <c r="B76" s="135"/>
      <c r="C76" s="132"/>
      <c r="D76" s="133"/>
      <c r="E76" s="134"/>
      <c r="F76" s="134"/>
      <c r="G76" s="134"/>
      <c r="H76" s="132"/>
      <c r="I76" s="135"/>
      <c r="J76" s="134"/>
      <c r="K76" s="132"/>
      <c r="L76" s="135"/>
      <c r="M76" s="134"/>
      <c r="N76" s="134"/>
      <c r="O76" s="132"/>
      <c r="P76" s="135"/>
      <c r="Q76" s="132"/>
      <c r="R76" s="135"/>
      <c r="S76" s="136"/>
      <c r="T76" s="134"/>
      <c r="U76" s="136"/>
      <c r="V76" s="134"/>
      <c r="W76" s="136"/>
      <c r="X76" s="134"/>
      <c r="Y76" s="136"/>
      <c r="Z76" s="134"/>
      <c r="AA76" s="137"/>
      <c r="AB76" s="138">
        <f t="shared" si="23"/>
        <v>0</v>
      </c>
      <c r="AC76" s="139"/>
      <c r="AD76" s="139"/>
      <c r="AE76" s="140"/>
      <c r="AF76" s="135"/>
      <c r="AG76" s="132"/>
      <c r="AH76" s="63">
        <f t="shared" ca="1" si="16"/>
        <v>0</v>
      </c>
      <c r="AI76" s="63">
        <f t="shared" ca="1" si="17"/>
        <v>0</v>
      </c>
      <c r="AK76" s="14">
        <f t="shared" si="18"/>
        <v>1</v>
      </c>
      <c r="AL76" s="14">
        <f t="shared" si="19"/>
        <v>2</v>
      </c>
      <c r="AM76" s="14">
        <f t="shared" si="20"/>
        <v>1</v>
      </c>
      <c r="AN76" s="14">
        <f t="shared" si="21"/>
        <v>2</v>
      </c>
      <c r="AO76" s="14" t="str">
        <f t="shared" si="24"/>
        <v/>
      </c>
      <c r="AP76" s="14">
        <f t="shared" si="22"/>
        <v>0</v>
      </c>
      <c r="AQ76" s="14">
        <f>IFERROR(COUNTIF(List_Category_ss_key, 'Details - Wine - Sparkling'!AO76), 2)</f>
        <v>1047370</v>
      </c>
    </row>
    <row r="77" spans="1:43" ht="20" customHeight="1" x14ac:dyDescent="0.15">
      <c r="A77" s="29">
        <v>75</v>
      </c>
      <c r="B77" s="135"/>
      <c r="C77" s="132"/>
      <c r="D77" s="133"/>
      <c r="E77" s="134"/>
      <c r="F77" s="134"/>
      <c r="G77" s="134"/>
      <c r="H77" s="132"/>
      <c r="I77" s="135"/>
      <c r="J77" s="134"/>
      <c r="K77" s="132"/>
      <c r="L77" s="135"/>
      <c r="M77" s="134"/>
      <c r="N77" s="134"/>
      <c r="O77" s="132"/>
      <c r="P77" s="135"/>
      <c r="Q77" s="132"/>
      <c r="R77" s="135"/>
      <c r="S77" s="136"/>
      <c r="T77" s="134"/>
      <c r="U77" s="136"/>
      <c r="V77" s="134"/>
      <c r="W77" s="136"/>
      <c r="X77" s="134"/>
      <c r="Y77" s="136"/>
      <c r="Z77" s="134"/>
      <c r="AA77" s="137"/>
      <c r="AB77" s="138">
        <f t="shared" si="23"/>
        <v>0</v>
      </c>
      <c r="AC77" s="139"/>
      <c r="AD77" s="139"/>
      <c r="AE77" s="140"/>
      <c r="AF77" s="135"/>
      <c r="AG77" s="132"/>
      <c r="AH77" s="63">
        <f t="shared" ca="1" si="16"/>
        <v>0</v>
      </c>
      <c r="AI77" s="63">
        <f t="shared" ca="1" si="17"/>
        <v>0</v>
      </c>
      <c r="AK77" s="14">
        <f t="shared" si="18"/>
        <v>1</v>
      </c>
      <c r="AL77" s="14">
        <f t="shared" si="19"/>
        <v>2</v>
      </c>
      <c r="AM77" s="14">
        <f t="shared" si="20"/>
        <v>1</v>
      </c>
      <c r="AN77" s="14">
        <f t="shared" si="21"/>
        <v>2</v>
      </c>
      <c r="AO77" s="14" t="str">
        <f t="shared" si="24"/>
        <v/>
      </c>
      <c r="AP77" s="14">
        <f t="shared" si="22"/>
        <v>0</v>
      </c>
      <c r="AQ77" s="14">
        <f>IFERROR(COUNTIF(List_Category_ss_key, 'Details - Wine - Sparkling'!AO77), 2)</f>
        <v>1047370</v>
      </c>
    </row>
    <row r="78" spans="1:43" ht="20" customHeight="1" x14ac:dyDescent="0.15">
      <c r="A78" s="29">
        <v>76</v>
      </c>
      <c r="B78" s="135"/>
      <c r="C78" s="132"/>
      <c r="D78" s="133"/>
      <c r="E78" s="134"/>
      <c r="F78" s="134"/>
      <c r="G78" s="134"/>
      <c r="H78" s="132"/>
      <c r="I78" s="135"/>
      <c r="J78" s="134"/>
      <c r="K78" s="132"/>
      <c r="L78" s="135"/>
      <c r="M78" s="134"/>
      <c r="N78" s="134"/>
      <c r="O78" s="132"/>
      <c r="P78" s="135"/>
      <c r="Q78" s="132"/>
      <c r="R78" s="135"/>
      <c r="S78" s="136"/>
      <c r="T78" s="134"/>
      <c r="U78" s="136"/>
      <c r="V78" s="134"/>
      <c r="W78" s="136"/>
      <c r="X78" s="134"/>
      <c r="Y78" s="136"/>
      <c r="Z78" s="134"/>
      <c r="AA78" s="137"/>
      <c r="AB78" s="138">
        <f t="shared" si="23"/>
        <v>0</v>
      </c>
      <c r="AC78" s="139"/>
      <c r="AD78" s="139"/>
      <c r="AE78" s="140"/>
      <c r="AF78" s="135"/>
      <c r="AG78" s="132"/>
      <c r="AH78" s="63">
        <f t="shared" ca="1" si="16"/>
        <v>0</v>
      </c>
      <c r="AI78" s="63">
        <f t="shared" ca="1" si="17"/>
        <v>0</v>
      </c>
      <c r="AK78" s="14">
        <f t="shared" si="18"/>
        <v>1</v>
      </c>
      <c r="AL78" s="14">
        <f t="shared" si="19"/>
        <v>2</v>
      </c>
      <c r="AM78" s="14">
        <f t="shared" si="20"/>
        <v>1</v>
      </c>
      <c r="AN78" s="14">
        <f t="shared" si="21"/>
        <v>2</v>
      </c>
      <c r="AO78" s="14" t="str">
        <f t="shared" si="24"/>
        <v/>
      </c>
      <c r="AP78" s="14">
        <f t="shared" si="22"/>
        <v>0</v>
      </c>
      <c r="AQ78" s="14">
        <f>IFERROR(COUNTIF(List_Category_ss_key, 'Details - Wine - Sparkling'!AO78), 2)</f>
        <v>1047370</v>
      </c>
    </row>
    <row r="79" spans="1:43" ht="20" customHeight="1" x14ac:dyDescent="0.15">
      <c r="A79" s="29">
        <v>77</v>
      </c>
      <c r="B79" s="135"/>
      <c r="C79" s="132"/>
      <c r="D79" s="133"/>
      <c r="E79" s="134"/>
      <c r="F79" s="134"/>
      <c r="G79" s="134"/>
      <c r="H79" s="132"/>
      <c r="I79" s="135"/>
      <c r="J79" s="134"/>
      <c r="K79" s="132"/>
      <c r="L79" s="135"/>
      <c r="M79" s="134"/>
      <c r="N79" s="134"/>
      <c r="O79" s="132"/>
      <c r="P79" s="135"/>
      <c r="Q79" s="132"/>
      <c r="R79" s="135"/>
      <c r="S79" s="136"/>
      <c r="T79" s="134"/>
      <c r="U79" s="136"/>
      <c r="V79" s="134"/>
      <c r="W79" s="136"/>
      <c r="X79" s="134"/>
      <c r="Y79" s="136"/>
      <c r="Z79" s="134"/>
      <c r="AA79" s="137"/>
      <c r="AB79" s="138">
        <f t="shared" si="23"/>
        <v>0</v>
      </c>
      <c r="AC79" s="139"/>
      <c r="AD79" s="139"/>
      <c r="AE79" s="140"/>
      <c r="AF79" s="135"/>
      <c r="AG79" s="132"/>
      <c r="AH79" s="63">
        <f t="shared" ca="1" si="16"/>
        <v>0</v>
      </c>
      <c r="AI79" s="63">
        <f t="shared" ca="1" si="17"/>
        <v>0</v>
      </c>
      <c r="AK79" s="14">
        <f t="shared" si="18"/>
        <v>1</v>
      </c>
      <c r="AL79" s="14">
        <f t="shared" si="19"/>
        <v>2</v>
      </c>
      <c r="AM79" s="14">
        <f t="shared" si="20"/>
        <v>1</v>
      </c>
      <c r="AN79" s="14">
        <f t="shared" si="21"/>
        <v>2</v>
      </c>
      <c r="AO79" s="14" t="str">
        <f t="shared" si="24"/>
        <v/>
      </c>
      <c r="AP79" s="14">
        <f t="shared" si="22"/>
        <v>0</v>
      </c>
      <c r="AQ79" s="14">
        <f>IFERROR(COUNTIF(List_Category_ss_key, 'Details - Wine - Sparkling'!AO79), 2)</f>
        <v>1047370</v>
      </c>
    </row>
    <row r="80" spans="1:43" ht="20" customHeight="1" x14ac:dyDescent="0.15">
      <c r="A80" s="29">
        <v>78</v>
      </c>
      <c r="B80" s="135"/>
      <c r="C80" s="132"/>
      <c r="D80" s="133"/>
      <c r="E80" s="134"/>
      <c r="F80" s="134"/>
      <c r="G80" s="134"/>
      <c r="H80" s="132"/>
      <c r="I80" s="135"/>
      <c r="J80" s="134"/>
      <c r="K80" s="132"/>
      <c r="L80" s="135"/>
      <c r="M80" s="134"/>
      <c r="N80" s="134"/>
      <c r="O80" s="132"/>
      <c r="P80" s="135"/>
      <c r="Q80" s="132"/>
      <c r="R80" s="135"/>
      <c r="S80" s="136"/>
      <c r="T80" s="134"/>
      <c r="U80" s="136"/>
      <c r="V80" s="134"/>
      <c r="W80" s="136"/>
      <c r="X80" s="134"/>
      <c r="Y80" s="136"/>
      <c r="Z80" s="134"/>
      <c r="AA80" s="137"/>
      <c r="AB80" s="138">
        <f t="shared" si="23"/>
        <v>0</v>
      </c>
      <c r="AC80" s="139"/>
      <c r="AD80" s="139"/>
      <c r="AE80" s="140"/>
      <c r="AF80" s="135"/>
      <c r="AG80" s="132"/>
      <c r="AH80" s="63">
        <f t="shared" ca="1" si="16"/>
        <v>0</v>
      </c>
      <c r="AI80" s="63">
        <f t="shared" ca="1" si="17"/>
        <v>0</v>
      </c>
      <c r="AK80" s="14">
        <f t="shared" si="18"/>
        <v>1</v>
      </c>
      <c r="AL80" s="14">
        <f t="shared" si="19"/>
        <v>2</v>
      </c>
      <c r="AM80" s="14">
        <f t="shared" si="20"/>
        <v>1</v>
      </c>
      <c r="AN80" s="14">
        <f t="shared" si="21"/>
        <v>2</v>
      </c>
      <c r="AO80" s="14" t="str">
        <f t="shared" si="24"/>
        <v/>
      </c>
      <c r="AP80" s="14">
        <f t="shared" si="22"/>
        <v>0</v>
      </c>
      <c r="AQ80" s="14">
        <f>IFERROR(COUNTIF(List_Category_ss_key, 'Details - Wine - Sparkling'!AO80), 2)</f>
        <v>1047370</v>
      </c>
    </row>
    <row r="81" spans="1:43" ht="20" customHeight="1" x14ac:dyDescent="0.15">
      <c r="A81" s="29">
        <v>79</v>
      </c>
      <c r="B81" s="135"/>
      <c r="C81" s="132"/>
      <c r="D81" s="133"/>
      <c r="E81" s="134"/>
      <c r="F81" s="134"/>
      <c r="G81" s="134"/>
      <c r="H81" s="132"/>
      <c r="I81" s="135"/>
      <c r="J81" s="134"/>
      <c r="K81" s="132"/>
      <c r="L81" s="135"/>
      <c r="M81" s="134"/>
      <c r="N81" s="134"/>
      <c r="O81" s="132"/>
      <c r="P81" s="135"/>
      <c r="Q81" s="132"/>
      <c r="R81" s="135"/>
      <c r="S81" s="136"/>
      <c r="T81" s="134"/>
      <c r="U81" s="136"/>
      <c r="V81" s="134"/>
      <c r="W81" s="136"/>
      <c r="X81" s="134"/>
      <c r="Y81" s="136"/>
      <c r="Z81" s="134"/>
      <c r="AA81" s="137"/>
      <c r="AB81" s="138">
        <f t="shared" si="23"/>
        <v>0</v>
      </c>
      <c r="AC81" s="139"/>
      <c r="AD81" s="139"/>
      <c r="AE81" s="140"/>
      <c r="AF81" s="135"/>
      <c r="AG81" s="132"/>
      <c r="AH81" s="63">
        <f t="shared" ca="1" si="16"/>
        <v>0</v>
      </c>
      <c r="AI81" s="63">
        <f t="shared" ca="1" si="17"/>
        <v>0</v>
      </c>
      <c r="AK81" s="14">
        <f t="shared" si="18"/>
        <v>1</v>
      </c>
      <c r="AL81" s="14">
        <f t="shared" si="19"/>
        <v>2</v>
      </c>
      <c r="AM81" s="14">
        <f t="shared" si="20"/>
        <v>1</v>
      </c>
      <c r="AN81" s="14">
        <f t="shared" si="21"/>
        <v>2</v>
      </c>
      <c r="AO81" s="14" t="str">
        <f t="shared" si="24"/>
        <v/>
      </c>
      <c r="AP81" s="14">
        <f t="shared" si="22"/>
        <v>0</v>
      </c>
      <c r="AQ81" s="14">
        <f>IFERROR(COUNTIF(List_Category_ss_key, 'Details - Wine - Sparkling'!AO81), 2)</f>
        <v>1047370</v>
      </c>
    </row>
    <row r="82" spans="1:43" ht="20" customHeight="1" x14ac:dyDescent="0.15">
      <c r="A82" s="29">
        <v>80</v>
      </c>
      <c r="B82" s="135"/>
      <c r="C82" s="132"/>
      <c r="D82" s="133"/>
      <c r="E82" s="134"/>
      <c r="F82" s="134"/>
      <c r="G82" s="134"/>
      <c r="H82" s="132"/>
      <c r="I82" s="135"/>
      <c r="J82" s="134"/>
      <c r="K82" s="132"/>
      <c r="L82" s="135"/>
      <c r="M82" s="134"/>
      <c r="N82" s="134"/>
      <c r="O82" s="132"/>
      <c r="P82" s="135"/>
      <c r="Q82" s="132"/>
      <c r="R82" s="135"/>
      <c r="S82" s="136"/>
      <c r="T82" s="134"/>
      <c r="U82" s="136"/>
      <c r="V82" s="134"/>
      <c r="W82" s="136"/>
      <c r="X82" s="134"/>
      <c r="Y82" s="136"/>
      <c r="Z82" s="134"/>
      <c r="AA82" s="137"/>
      <c r="AB82" s="138">
        <f t="shared" si="23"/>
        <v>0</v>
      </c>
      <c r="AC82" s="139"/>
      <c r="AD82" s="139"/>
      <c r="AE82" s="140"/>
      <c r="AF82" s="135"/>
      <c r="AG82" s="132"/>
      <c r="AH82" s="63">
        <f t="shared" ca="1" si="16"/>
        <v>0</v>
      </c>
      <c r="AI82" s="63">
        <f t="shared" ca="1" si="17"/>
        <v>0</v>
      </c>
      <c r="AK82" s="14">
        <f t="shared" si="18"/>
        <v>1</v>
      </c>
      <c r="AL82" s="14">
        <f t="shared" si="19"/>
        <v>2</v>
      </c>
      <c r="AM82" s="14">
        <f t="shared" si="20"/>
        <v>1</v>
      </c>
      <c r="AN82" s="14">
        <f t="shared" si="21"/>
        <v>2</v>
      </c>
      <c r="AO82" s="14" t="str">
        <f t="shared" si="24"/>
        <v/>
      </c>
      <c r="AP82" s="14">
        <f t="shared" si="22"/>
        <v>0</v>
      </c>
      <c r="AQ82" s="14">
        <f>IFERROR(COUNTIF(List_Category_ss_key, 'Details - Wine - Sparkling'!AO82), 2)</f>
        <v>1047370</v>
      </c>
    </row>
    <row r="83" spans="1:43" ht="20" customHeight="1" x14ac:dyDescent="0.15">
      <c r="A83" s="29">
        <v>81</v>
      </c>
      <c r="B83" s="135"/>
      <c r="C83" s="132"/>
      <c r="D83" s="133"/>
      <c r="E83" s="134"/>
      <c r="F83" s="134"/>
      <c r="G83" s="134"/>
      <c r="H83" s="132"/>
      <c r="I83" s="135"/>
      <c r="J83" s="134"/>
      <c r="K83" s="132"/>
      <c r="L83" s="135"/>
      <c r="M83" s="134"/>
      <c r="N83" s="134"/>
      <c r="O83" s="132"/>
      <c r="P83" s="135"/>
      <c r="Q83" s="132"/>
      <c r="R83" s="135"/>
      <c r="S83" s="136"/>
      <c r="T83" s="134"/>
      <c r="U83" s="136"/>
      <c r="V83" s="134"/>
      <c r="W83" s="136"/>
      <c r="X83" s="134"/>
      <c r="Y83" s="136"/>
      <c r="Z83" s="134"/>
      <c r="AA83" s="137"/>
      <c r="AB83" s="138">
        <f t="shared" si="23"/>
        <v>0</v>
      </c>
      <c r="AC83" s="139"/>
      <c r="AD83" s="139"/>
      <c r="AE83" s="140"/>
      <c r="AF83" s="135"/>
      <c r="AG83" s="132"/>
      <c r="AH83" s="63">
        <f t="shared" ca="1" si="16"/>
        <v>0</v>
      </c>
      <c r="AI83" s="63">
        <f t="shared" ca="1" si="17"/>
        <v>0</v>
      </c>
      <c r="AK83" s="14">
        <f t="shared" si="18"/>
        <v>1</v>
      </c>
      <c r="AL83" s="14">
        <f t="shared" si="19"/>
        <v>2</v>
      </c>
      <c r="AM83" s="14">
        <f t="shared" si="20"/>
        <v>1</v>
      </c>
      <c r="AN83" s="14">
        <f t="shared" si="21"/>
        <v>2</v>
      </c>
      <c r="AO83" s="14" t="str">
        <f t="shared" si="24"/>
        <v/>
      </c>
      <c r="AP83" s="14">
        <f t="shared" si="22"/>
        <v>0</v>
      </c>
      <c r="AQ83" s="14">
        <f>IFERROR(COUNTIF(List_Category_ss_key, 'Details - Wine - Sparkling'!AO83), 2)</f>
        <v>1047370</v>
      </c>
    </row>
    <row r="84" spans="1:43" ht="20" customHeight="1" x14ac:dyDescent="0.15">
      <c r="A84" s="29">
        <v>82</v>
      </c>
      <c r="B84" s="135"/>
      <c r="C84" s="132"/>
      <c r="D84" s="133"/>
      <c r="E84" s="134"/>
      <c r="F84" s="134"/>
      <c r="G84" s="134"/>
      <c r="H84" s="132"/>
      <c r="I84" s="135"/>
      <c r="J84" s="134"/>
      <c r="K84" s="132"/>
      <c r="L84" s="135"/>
      <c r="M84" s="134"/>
      <c r="N84" s="134"/>
      <c r="O84" s="132"/>
      <c r="P84" s="135"/>
      <c r="Q84" s="132"/>
      <c r="R84" s="135"/>
      <c r="S84" s="136"/>
      <c r="T84" s="134"/>
      <c r="U84" s="136"/>
      <c r="V84" s="134"/>
      <c r="W84" s="136"/>
      <c r="X84" s="134"/>
      <c r="Y84" s="136"/>
      <c r="Z84" s="134"/>
      <c r="AA84" s="137"/>
      <c r="AB84" s="138">
        <f t="shared" si="23"/>
        <v>0</v>
      </c>
      <c r="AC84" s="139"/>
      <c r="AD84" s="139"/>
      <c r="AE84" s="140"/>
      <c r="AF84" s="135"/>
      <c r="AG84" s="132"/>
      <c r="AH84" s="63">
        <f t="shared" ca="1" si="16"/>
        <v>0</v>
      </c>
      <c r="AI84" s="63">
        <f t="shared" ca="1" si="17"/>
        <v>0</v>
      </c>
      <c r="AK84" s="14">
        <f t="shared" si="18"/>
        <v>1</v>
      </c>
      <c r="AL84" s="14">
        <f t="shared" si="19"/>
        <v>2</v>
      </c>
      <c r="AM84" s="14">
        <f t="shared" si="20"/>
        <v>1</v>
      </c>
      <c r="AN84" s="14">
        <f t="shared" si="21"/>
        <v>2</v>
      </c>
      <c r="AO84" s="14" t="str">
        <f t="shared" si="24"/>
        <v/>
      </c>
      <c r="AP84" s="14">
        <f t="shared" si="22"/>
        <v>0</v>
      </c>
      <c r="AQ84" s="14">
        <f>IFERROR(COUNTIF(List_Category_ss_key, 'Details - Wine - Sparkling'!AO84), 2)</f>
        <v>1047370</v>
      </c>
    </row>
    <row r="85" spans="1:43" ht="20" customHeight="1" x14ac:dyDescent="0.15">
      <c r="A85" s="29">
        <v>83</v>
      </c>
      <c r="B85" s="135"/>
      <c r="C85" s="132"/>
      <c r="D85" s="133"/>
      <c r="E85" s="134"/>
      <c r="F85" s="134"/>
      <c r="G85" s="134"/>
      <c r="H85" s="132"/>
      <c r="I85" s="135"/>
      <c r="J85" s="134"/>
      <c r="K85" s="132"/>
      <c r="L85" s="135"/>
      <c r="M85" s="134"/>
      <c r="N85" s="134"/>
      <c r="O85" s="132"/>
      <c r="P85" s="135"/>
      <c r="Q85" s="132"/>
      <c r="R85" s="135"/>
      <c r="S85" s="136"/>
      <c r="T85" s="134"/>
      <c r="U85" s="136"/>
      <c r="V85" s="134"/>
      <c r="W85" s="136"/>
      <c r="X85" s="134"/>
      <c r="Y85" s="136"/>
      <c r="Z85" s="134"/>
      <c r="AA85" s="137"/>
      <c r="AB85" s="138">
        <f t="shared" si="23"/>
        <v>0</v>
      </c>
      <c r="AC85" s="139"/>
      <c r="AD85" s="139"/>
      <c r="AE85" s="140"/>
      <c r="AF85" s="135"/>
      <c r="AG85" s="132"/>
      <c r="AH85" s="63">
        <f t="shared" ca="1" si="16"/>
        <v>0</v>
      </c>
      <c r="AI85" s="63">
        <f t="shared" ca="1" si="17"/>
        <v>0</v>
      </c>
      <c r="AK85" s="14">
        <f t="shared" si="18"/>
        <v>1</v>
      </c>
      <c r="AL85" s="14">
        <f t="shared" si="19"/>
        <v>2</v>
      </c>
      <c r="AM85" s="14">
        <f t="shared" si="20"/>
        <v>1</v>
      </c>
      <c r="AN85" s="14">
        <f t="shared" si="21"/>
        <v>2</v>
      </c>
      <c r="AO85" s="14" t="str">
        <f t="shared" si="24"/>
        <v/>
      </c>
      <c r="AP85" s="14">
        <f t="shared" si="22"/>
        <v>0</v>
      </c>
      <c r="AQ85" s="14">
        <f>IFERROR(COUNTIF(List_Category_ss_key, 'Details - Wine - Sparkling'!AO85), 2)</f>
        <v>1047370</v>
      </c>
    </row>
    <row r="86" spans="1:43" ht="20" customHeight="1" x14ac:dyDescent="0.15">
      <c r="A86" s="29">
        <v>84</v>
      </c>
      <c r="B86" s="135"/>
      <c r="C86" s="132"/>
      <c r="D86" s="133"/>
      <c r="E86" s="134"/>
      <c r="F86" s="134"/>
      <c r="G86" s="134"/>
      <c r="H86" s="132"/>
      <c r="I86" s="135"/>
      <c r="J86" s="134"/>
      <c r="K86" s="132"/>
      <c r="L86" s="135"/>
      <c r="M86" s="134"/>
      <c r="N86" s="134"/>
      <c r="O86" s="132"/>
      <c r="P86" s="135"/>
      <c r="Q86" s="132"/>
      <c r="R86" s="135"/>
      <c r="S86" s="136"/>
      <c r="T86" s="134"/>
      <c r="U86" s="136"/>
      <c r="V86" s="134"/>
      <c r="W86" s="136"/>
      <c r="X86" s="134"/>
      <c r="Y86" s="136"/>
      <c r="Z86" s="134"/>
      <c r="AA86" s="137"/>
      <c r="AB86" s="138">
        <f t="shared" si="23"/>
        <v>0</v>
      </c>
      <c r="AC86" s="139"/>
      <c r="AD86" s="139"/>
      <c r="AE86" s="140"/>
      <c r="AF86" s="135"/>
      <c r="AG86" s="132"/>
      <c r="AH86" s="63">
        <f t="shared" ca="1" si="16"/>
        <v>0</v>
      </c>
      <c r="AI86" s="63">
        <f t="shared" ca="1" si="17"/>
        <v>0</v>
      </c>
      <c r="AK86" s="14">
        <f t="shared" si="18"/>
        <v>1</v>
      </c>
      <c r="AL86" s="14">
        <f t="shared" si="19"/>
        <v>2</v>
      </c>
      <c r="AM86" s="14">
        <f t="shared" si="20"/>
        <v>1</v>
      </c>
      <c r="AN86" s="14">
        <f t="shared" si="21"/>
        <v>2</v>
      </c>
      <c r="AO86" s="14" t="str">
        <f t="shared" si="24"/>
        <v/>
      </c>
      <c r="AP86" s="14">
        <f t="shared" si="22"/>
        <v>0</v>
      </c>
      <c r="AQ86" s="14">
        <f>IFERROR(COUNTIF(List_Category_ss_key, 'Details - Wine - Sparkling'!AO86), 2)</f>
        <v>1047370</v>
      </c>
    </row>
    <row r="87" spans="1:43" ht="20" customHeight="1" x14ac:dyDescent="0.15">
      <c r="A87" s="29">
        <v>85</v>
      </c>
      <c r="B87" s="135"/>
      <c r="C87" s="132"/>
      <c r="D87" s="133"/>
      <c r="E87" s="134"/>
      <c r="F87" s="134"/>
      <c r="G87" s="134"/>
      <c r="H87" s="132"/>
      <c r="I87" s="135"/>
      <c r="J87" s="134"/>
      <c r="K87" s="132"/>
      <c r="L87" s="135"/>
      <c r="M87" s="134"/>
      <c r="N87" s="134"/>
      <c r="O87" s="132"/>
      <c r="P87" s="135"/>
      <c r="Q87" s="132"/>
      <c r="R87" s="135"/>
      <c r="S87" s="136"/>
      <c r="T87" s="134"/>
      <c r="U87" s="136"/>
      <c r="V87" s="134"/>
      <c r="W87" s="136"/>
      <c r="X87" s="134"/>
      <c r="Y87" s="136"/>
      <c r="Z87" s="134"/>
      <c r="AA87" s="137"/>
      <c r="AB87" s="138">
        <f t="shared" si="23"/>
        <v>0</v>
      </c>
      <c r="AC87" s="139"/>
      <c r="AD87" s="139"/>
      <c r="AE87" s="140"/>
      <c r="AF87" s="135"/>
      <c r="AG87" s="132"/>
      <c r="AH87" s="63">
        <f t="shared" ca="1" si="16"/>
        <v>0</v>
      </c>
      <c r="AI87" s="63">
        <f t="shared" ca="1" si="17"/>
        <v>0</v>
      </c>
      <c r="AK87" s="14">
        <f t="shared" si="18"/>
        <v>1</v>
      </c>
      <c r="AL87" s="14">
        <f t="shared" si="19"/>
        <v>2</v>
      </c>
      <c r="AM87" s="14">
        <f t="shared" si="20"/>
        <v>1</v>
      </c>
      <c r="AN87" s="14">
        <f t="shared" si="21"/>
        <v>2</v>
      </c>
      <c r="AO87" s="14" t="str">
        <f t="shared" si="24"/>
        <v/>
      </c>
      <c r="AP87" s="14">
        <f t="shared" si="22"/>
        <v>0</v>
      </c>
      <c r="AQ87" s="14">
        <f>IFERROR(COUNTIF(List_Category_ss_key, 'Details - Wine - Sparkling'!AO87), 2)</f>
        <v>1047370</v>
      </c>
    </row>
    <row r="88" spans="1:43" ht="20" customHeight="1" x14ac:dyDescent="0.15">
      <c r="A88" s="29">
        <v>86</v>
      </c>
      <c r="B88" s="135"/>
      <c r="C88" s="132"/>
      <c r="D88" s="133"/>
      <c r="E88" s="134"/>
      <c r="F88" s="134"/>
      <c r="G88" s="134"/>
      <c r="H88" s="132"/>
      <c r="I88" s="135"/>
      <c r="J88" s="134"/>
      <c r="K88" s="132"/>
      <c r="L88" s="135"/>
      <c r="M88" s="134"/>
      <c r="N88" s="134"/>
      <c r="O88" s="132"/>
      <c r="P88" s="135"/>
      <c r="Q88" s="132"/>
      <c r="R88" s="135"/>
      <c r="S88" s="136"/>
      <c r="T88" s="134"/>
      <c r="U88" s="136"/>
      <c r="V88" s="134"/>
      <c r="W88" s="136"/>
      <c r="X88" s="134"/>
      <c r="Y88" s="136"/>
      <c r="Z88" s="134"/>
      <c r="AA88" s="137"/>
      <c r="AB88" s="138">
        <f t="shared" si="23"/>
        <v>0</v>
      </c>
      <c r="AC88" s="139"/>
      <c r="AD88" s="139"/>
      <c r="AE88" s="140"/>
      <c r="AF88" s="135"/>
      <c r="AG88" s="132"/>
      <c r="AH88" s="63">
        <f t="shared" ca="1" si="16"/>
        <v>0</v>
      </c>
      <c r="AI88" s="63">
        <f t="shared" ca="1" si="17"/>
        <v>0</v>
      </c>
      <c r="AK88" s="14">
        <f t="shared" si="18"/>
        <v>1</v>
      </c>
      <c r="AL88" s="14">
        <f t="shared" si="19"/>
        <v>2</v>
      </c>
      <c r="AM88" s="14">
        <f t="shared" si="20"/>
        <v>1</v>
      </c>
      <c r="AN88" s="14">
        <f t="shared" si="21"/>
        <v>2</v>
      </c>
      <c r="AO88" s="14" t="str">
        <f t="shared" si="24"/>
        <v/>
      </c>
      <c r="AP88" s="14">
        <f t="shared" si="22"/>
        <v>0</v>
      </c>
      <c r="AQ88" s="14">
        <f>IFERROR(COUNTIF(List_Category_ss_key, 'Details - Wine - Sparkling'!AO88), 2)</f>
        <v>1047370</v>
      </c>
    </row>
    <row r="89" spans="1:43" ht="20" customHeight="1" x14ac:dyDescent="0.15">
      <c r="A89" s="29">
        <v>87</v>
      </c>
      <c r="B89" s="135"/>
      <c r="C89" s="132"/>
      <c r="D89" s="133"/>
      <c r="E89" s="134"/>
      <c r="F89" s="134"/>
      <c r="G89" s="134"/>
      <c r="H89" s="132"/>
      <c r="I89" s="135"/>
      <c r="J89" s="134"/>
      <c r="K89" s="132"/>
      <c r="L89" s="135"/>
      <c r="M89" s="134"/>
      <c r="N89" s="134"/>
      <c r="O89" s="132"/>
      <c r="P89" s="135"/>
      <c r="Q89" s="132"/>
      <c r="R89" s="135"/>
      <c r="S89" s="136"/>
      <c r="T89" s="134"/>
      <c r="U89" s="136"/>
      <c r="V89" s="134"/>
      <c r="W89" s="136"/>
      <c r="X89" s="134"/>
      <c r="Y89" s="136"/>
      <c r="Z89" s="134"/>
      <c r="AA89" s="137"/>
      <c r="AB89" s="138">
        <f t="shared" si="23"/>
        <v>0</v>
      </c>
      <c r="AC89" s="139"/>
      <c r="AD89" s="139"/>
      <c r="AE89" s="140"/>
      <c r="AF89" s="135"/>
      <c r="AG89" s="132"/>
      <c r="AH89" s="63">
        <f t="shared" ca="1" si="16"/>
        <v>0</v>
      </c>
      <c r="AI89" s="63">
        <f t="shared" ca="1" si="17"/>
        <v>0</v>
      </c>
      <c r="AK89" s="14">
        <f t="shared" si="18"/>
        <v>1</v>
      </c>
      <c r="AL89" s="14">
        <f t="shared" si="19"/>
        <v>2</v>
      </c>
      <c r="AM89" s="14">
        <f t="shared" si="20"/>
        <v>1</v>
      </c>
      <c r="AN89" s="14">
        <f t="shared" si="21"/>
        <v>2</v>
      </c>
      <c r="AO89" s="14" t="str">
        <f t="shared" si="24"/>
        <v/>
      </c>
      <c r="AP89" s="14">
        <f t="shared" si="22"/>
        <v>0</v>
      </c>
      <c r="AQ89" s="14">
        <f>IFERROR(COUNTIF(List_Category_ss_key, 'Details - Wine - Sparkling'!AO89), 2)</f>
        <v>1047370</v>
      </c>
    </row>
    <row r="90" spans="1:43" ht="20" customHeight="1" x14ac:dyDescent="0.15">
      <c r="A90" s="29">
        <v>88</v>
      </c>
      <c r="B90" s="135"/>
      <c r="C90" s="132"/>
      <c r="D90" s="133"/>
      <c r="E90" s="134"/>
      <c r="F90" s="134"/>
      <c r="G90" s="134"/>
      <c r="H90" s="132"/>
      <c r="I90" s="135"/>
      <c r="J90" s="134"/>
      <c r="K90" s="132"/>
      <c r="L90" s="135"/>
      <c r="M90" s="134"/>
      <c r="N90" s="134"/>
      <c r="O90" s="132"/>
      <c r="P90" s="135"/>
      <c r="Q90" s="132"/>
      <c r="R90" s="135"/>
      <c r="S90" s="136"/>
      <c r="T90" s="134"/>
      <c r="U90" s="136"/>
      <c r="V90" s="134"/>
      <c r="W90" s="136"/>
      <c r="X90" s="134"/>
      <c r="Y90" s="136"/>
      <c r="Z90" s="134"/>
      <c r="AA90" s="137"/>
      <c r="AB90" s="138">
        <f t="shared" si="23"/>
        <v>0</v>
      </c>
      <c r="AC90" s="139"/>
      <c r="AD90" s="139"/>
      <c r="AE90" s="140"/>
      <c r="AF90" s="135"/>
      <c r="AG90" s="132"/>
      <c r="AH90" s="63">
        <f t="shared" ca="1" si="16"/>
        <v>0</v>
      </c>
      <c r="AI90" s="63">
        <f t="shared" ca="1" si="17"/>
        <v>0</v>
      </c>
      <c r="AK90" s="14">
        <f t="shared" si="18"/>
        <v>1</v>
      </c>
      <c r="AL90" s="14">
        <f t="shared" si="19"/>
        <v>2</v>
      </c>
      <c r="AM90" s="14">
        <f t="shared" si="20"/>
        <v>1</v>
      </c>
      <c r="AN90" s="14">
        <f t="shared" si="21"/>
        <v>2</v>
      </c>
      <c r="AO90" s="14" t="str">
        <f t="shared" si="24"/>
        <v/>
      </c>
      <c r="AP90" s="14">
        <f t="shared" si="22"/>
        <v>0</v>
      </c>
      <c r="AQ90" s="14">
        <f>IFERROR(COUNTIF(List_Category_ss_key, 'Details - Wine - Sparkling'!AO90), 2)</f>
        <v>1047370</v>
      </c>
    </row>
    <row r="91" spans="1:43" ht="20" customHeight="1" x14ac:dyDescent="0.15">
      <c r="A91" s="29">
        <v>89</v>
      </c>
      <c r="B91" s="135"/>
      <c r="C91" s="132"/>
      <c r="D91" s="133"/>
      <c r="E91" s="134"/>
      <c r="F91" s="134"/>
      <c r="G91" s="134"/>
      <c r="H91" s="132"/>
      <c r="I91" s="135"/>
      <c r="J91" s="134"/>
      <c r="K91" s="132"/>
      <c r="L91" s="135"/>
      <c r="M91" s="134"/>
      <c r="N91" s="134"/>
      <c r="O91" s="132"/>
      <c r="P91" s="135"/>
      <c r="Q91" s="132"/>
      <c r="R91" s="135"/>
      <c r="S91" s="136"/>
      <c r="T91" s="134"/>
      <c r="U91" s="136"/>
      <c r="V91" s="134"/>
      <c r="W91" s="136"/>
      <c r="X91" s="134"/>
      <c r="Y91" s="136"/>
      <c r="Z91" s="134"/>
      <c r="AA91" s="137"/>
      <c r="AB91" s="138">
        <f t="shared" si="23"/>
        <v>0</v>
      </c>
      <c r="AC91" s="139"/>
      <c r="AD91" s="139"/>
      <c r="AE91" s="140"/>
      <c r="AF91" s="135"/>
      <c r="AG91" s="132"/>
      <c r="AH91" s="63">
        <f t="shared" ca="1" si="16"/>
        <v>0</v>
      </c>
      <c r="AI91" s="63">
        <f t="shared" ca="1" si="17"/>
        <v>0</v>
      </c>
      <c r="AK91" s="14">
        <f t="shared" si="18"/>
        <v>1</v>
      </c>
      <c r="AL91" s="14">
        <f t="shared" si="19"/>
        <v>2</v>
      </c>
      <c r="AM91" s="14">
        <f t="shared" si="20"/>
        <v>1</v>
      </c>
      <c r="AN91" s="14">
        <f t="shared" si="21"/>
        <v>2</v>
      </c>
      <c r="AO91" s="14" t="str">
        <f t="shared" si="24"/>
        <v/>
      </c>
      <c r="AP91" s="14">
        <f t="shared" si="22"/>
        <v>0</v>
      </c>
      <c r="AQ91" s="14">
        <f>IFERROR(COUNTIF(List_Category_ss_key, 'Details - Wine - Sparkling'!AO91), 2)</f>
        <v>1047370</v>
      </c>
    </row>
    <row r="92" spans="1:43" ht="20" customHeight="1" x14ac:dyDescent="0.15">
      <c r="A92" s="29">
        <v>90</v>
      </c>
      <c r="B92" s="135"/>
      <c r="C92" s="132"/>
      <c r="D92" s="133"/>
      <c r="E92" s="134"/>
      <c r="F92" s="134"/>
      <c r="G92" s="134"/>
      <c r="H92" s="132"/>
      <c r="I92" s="135"/>
      <c r="J92" s="134"/>
      <c r="K92" s="132"/>
      <c r="L92" s="135"/>
      <c r="M92" s="134"/>
      <c r="N92" s="134"/>
      <c r="O92" s="132"/>
      <c r="P92" s="135"/>
      <c r="Q92" s="132"/>
      <c r="R92" s="135"/>
      <c r="S92" s="136"/>
      <c r="T92" s="134"/>
      <c r="U92" s="136"/>
      <c r="V92" s="134"/>
      <c r="W92" s="136"/>
      <c r="X92" s="134"/>
      <c r="Y92" s="136"/>
      <c r="Z92" s="134"/>
      <c r="AA92" s="137"/>
      <c r="AB92" s="138">
        <f t="shared" si="23"/>
        <v>0</v>
      </c>
      <c r="AC92" s="139"/>
      <c r="AD92" s="139"/>
      <c r="AE92" s="140"/>
      <c r="AF92" s="135"/>
      <c r="AG92" s="132"/>
      <c r="AH92" s="63">
        <f t="shared" ca="1" si="16"/>
        <v>0</v>
      </c>
      <c r="AI92" s="63">
        <f t="shared" ca="1" si="17"/>
        <v>0</v>
      </c>
      <c r="AK92" s="14">
        <f t="shared" si="18"/>
        <v>1</v>
      </c>
      <c r="AL92" s="14">
        <f t="shared" si="19"/>
        <v>2</v>
      </c>
      <c r="AM92" s="14">
        <f t="shared" si="20"/>
        <v>1</v>
      </c>
      <c r="AN92" s="14">
        <f t="shared" si="21"/>
        <v>2</v>
      </c>
      <c r="AO92" s="14" t="str">
        <f t="shared" si="24"/>
        <v/>
      </c>
      <c r="AP92" s="14">
        <f t="shared" si="22"/>
        <v>0</v>
      </c>
      <c r="AQ92" s="14">
        <f>IFERROR(COUNTIF(List_Category_ss_key, 'Details - Wine - Sparkling'!AO92), 2)</f>
        <v>1047370</v>
      </c>
    </row>
    <row r="93" spans="1:43" ht="20" customHeight="1" x14ac:dyDescent="0.15">
      <c r="A93" s="29">
        <v>91</v>
      </c>
      <c r="B93" s="135"/>
      <c r="C93" s="132"/>
      <c r="D93" s="133"/>
      <c r="E93" s="134"/>
      <c r="F93" s="134"/>
      <c r="G93" s="134"/>
      <c r="H93" s="132"/>
      <c r="I93" s="135"/>
      <c r="J93" s="134"/>
      <c r="K93" s="132"/>
      <c r="L93" s="135"/>
      <c r="M93" s="134"/>
      <c r="N93" s="134"/>
      <c r="O93" s="132"/>
      <c r="P93" s="135"/>
      <c r="Q93" s="132"/>
      <c r="R93" s="135"/>
      <c r="S93" s="136"/>
      <c r="T93" s="134"/>
      <c r="U93" s="136"/>
      <c r="V93" s="134"/>
      <c r="W93" s="136"/>
      <c r="X93" s="134"/>
      <c r="Y93" s="136"/>
      <c r="Z93" s="134"/>
      <c r="AA93" s="137"/>
      <c r="AB93" s="138">
        <f t="shared" si="23"/>
        <v>0</v>
      </c>
      <c r="AC93" s="139"/>
      <c r="AD93" s="139"/>
      <c r="AE93" s="140"/>
      <c r="AF93" s="135"/>
      <c r="AG93" s="132"/>
      <c r="AH93" s="63">
        <f t="shared" ca="1" si="16"/>
        <v>0</v>
      </c>
      <c r="AI93" s="63">
        <f t="shared" ca="1" si="17"/>
        <v>0</v>
      </c>
      <c r="AK93" s="14">
        <f t="shared" si="18"/>
        <v>1</v>
      </c>
      <c r="AL93" s="14">
        <f t="shared" si="19"/>
        <v>2</v>
      </c>
      <c r="AM93" s="14">
        <f t="shared" si="20"/>
        <v>1</v>
      </c>
      <c r="AN93" s="14">
        <f t="shared" si="21"/>
        <v>2</v>
      </c>
      <c r="AO93" s="14" t="str">
        <f t="shared" si="24"/>
        <v/>
      </c>
      <c r="AP93" s="14">
        <f t="shared" si="22"/>
        <v>0</v>
      </c>
      <c r="AQ93" s="14">
        <f>IFERROR(COUNTIF(List_Category_ss_key, 'Details - Wine - Sparkling'!AO93), 2)</f>
        <v>1047370</v>
      </c>
    </row>
    <row r="94" spans="1:43" ht="20" customHeight="1" x14ac:dyDescent="0.15">
      <c r="A94" s="29">
        <v>92</v>
      </c>
      <c r="B94" s="135"/>
      <c r="C94" s="132"/>
      <c r="D94" s="133"/>
      <c r="E94" s="134"/>
      <c r="F94" s="134"/>
      <c r="G94" s="134"/>
      <c r="H94" s="132"/>
      <c r="I94" s="135"/>
      <c r="J94" s="134"/>
      <c r="K94" s="132"/>
      <c r="L94" s="135"/>
      <c r="M94" s="134"/>
      <c r="N94" s="134"/>
      <c r="O94" s="132"/>
      <c r="P94" s="135"/>
      <c r="Q94" s="132"/>
      <c r="R94" s="135"/>
      <c r="S94" s="136"/>
      <c r="T94" s="134"/>
      <c r="U94" s="136"/>
      <c r="V94" s="134"/>
      <c r="W94" s="136"/>
      <c r="X94" s="134"/>
      <c r="Y94" s="136"/>
      <c r="Z94" s="134"/>
      <c r="AA94" s="137"/>
      <c r="AB94" s="138">
        <f t="shared" si="23"/>
        <v>0</v>
      </c>
      <c r="AC94" s="139"/>
      <c r="AD94" s="139"/>
      <c r="AE94" s="140"/>
      <c r="AF94" s="135"/>
      <c r="AG94" s="132"/>
      <c r="AH94" s="63">
        <f t="shared" ca="1" si="16"/>
        <v>0</v>
      </c>
      <c r="AI94" s="63">
        <f t="shared" ca="1" si="17"/>
        <v>0</v>
      </c>
      <c r="AK94" s="14">
        <f t="shared" si="18"/>
        <v>1</v>
      </c>
      <c r="AL94" s="14">
        <f t="shared" si="19"/>
        <v>2</v>
      </c>
      <c r="AM94" s="14">
        <f t="shared" si="20"/>
        <v>1</v>
      </c>
      <c r="AN94" s="14">
        <f t="shared" si="21"/>
        <v>2</v>
      </c>
      <c r="AO94" s="14" t="str">
        <f t="shared" si="24"/>
        <v/>
      </c>
      <c r="AP94" s="14">
        <f t="shared" si="22"/>
        <v>0</v>
      </c>
      <c r="AQ94" s="14">
        <f>IFERROR(COUNTIF(List_Category_ss_key, 'Details - Wine - Sparkling'!AO94), 2)</f>
        <v>1047370</v>
      </c>
    </row>
    <row r="95" spans="1:43" ht="20" customHeight="1" x14ac:dyDescent="0.15">
      <c r="A95" s="29">
        <v>93</v>
      </c>
      <c r="B95" s="135"/>
      <c r="C95" s="132"/>
      <c r="D95" s="133"/>
      <c r="E95" s="134"/>
      <c r="F95" s="134"/>
      <c r="G95" s="134"/>
      <c r="H95" s="132"/>
      <c r="I95" s="135"/>
      <c r="J95" s="134"/>
      <c r="K95" s="132"/>
      <c r="L95" s="135"/>
      <c r="M95" s="134"/>
      <c r="N95" s="134"/>
      <c r="O95" s="132"/>
      <c r="P95" s="135"/>
      <c r="Q95" s="132"/>
      <c r="R95" s="135"/>
      <c r="S95" s="136"/>
      <c r="T95" s="134"/>
      <c r="U95" s="136"/>
      <c r="V95" s="134"/>
      <c r="W95" s="136"/>
      <c r="X95" s="134"/>
      <c r="Y95" s="136"/>
      <c r="Z95" s="134"/>
      <c r="AA95" s="137"/>
      <c r="AB95" s="138">
        <f t="shared" si="23"/>
        <v>0</v>
      </c>
      <c r="AC95" s="139"/>
      <c r="AD95" s="139"/>
      <c r="AE95" s="140"/>
      <c r="AF95" s="135"/>
      <c r="AG95" s="132"/>
      <c r="AH95" s="63">
        <f t="shared" ca="1" si="16"/>
        <v>0</v>
      </c>
      <c r="AI95" s="63">
        <f t="shared" ca="1" si="17"/>
        <v>0</v>
      </c>
      <c r="AK95" s="14">
        <f t="shared" si="18"/>
        <v>1</v>
      </c>
      <c r="AL95" s="14">
        <f t="shared" si="19"/>
        <v>2</v>
      </c>
      <c r="AM95" s="14">
        <f t="shared" si="20"/>
        <v>1</v>
      </c>
      <c r="AN95" s="14">
        <f t="shared" si="21"/>
        <v>2</v>
      </c>
      <c r="AO95" s="14" t="str">
        <f t="shared" si="24"/>
        <v/>
      </c>
      <c r="AP95" s="14">
        <f t="shared" si="22"/>
        <v>0</v>
      </c>
      <c r="AQ95" s="14">
        <f>IFERROR(COUNTIF(List_Category_ss_key, 'Details - Wine - Sparkling'!AO95), 2)</f>
        <v>1047370</v>
      </c>
    </row>
    <row r="96" spans="1:43" ht="20" customHeight="1" x14ac:dyDescent="0.15">
      <c r="A96" s="29">
        <v>94</v>
      </c>
      <c r="B96" s="135"/>
      <c r="C96" s="132"/>
      <c r="D96" s="133"/>
      <c r="E96" s="134"/>
      <c r="F96" s="134"/>
      <c r="G96" s="134"/>
      <c r="H96" s="132"/>
      <c r="I96" s="135"/>
      <c r="J96" s="134"/>
      <c r="K96" s="132"/>
      <c r="L96" s="135"/>
      <c r="M96" s="134"/>
      <c r="N96" s="134"/>
      <c r="O96" s="132"/>
      <c r="P96" s="135"/>
      <c r="Q96" s="132"/>
      <c r="R96" s="135"/>
      <c r="S96" s="136"/>
      <c r="T96" s="134"/>
      <c r="U96" s="136"/>
      <c r="V96" s="134"/>
      <c r="W96" s="136"/>
      <c r="X96" s="134"/>
      <c r="Y96" s="136"/>
      <c r="Z96" s="134"/>
      <c r="AA96" s="137"/>
      <c r="AB96" s="138">
        <f t="shared" si="23"/>
        <v>0</v>
      </c>
      <c r="AC96" s="139"/>
      <c r="AD96" s="139"/>
      <c r="AE96" s="140"/>
      <c r="AF96" s="135"/>
      <c r="AG96" s="132"/>
      <c r="AH96" s="63">
        <f t="shared" ca="1" si="16"/>
        <v>0</v>
      </c>
      <c r="AI96" s="63">
        <f t="shared" ca="1" si="17"/>
        <v>0</v>
      </c>
      <c r="AK96" s="14">
        <f t="shared" si="18"/>
        <v>1</v>
      </c>
      <c r="AL96" s="14">
        <f t="shared" si="19"/>
        <v>2</v>
      </c>
      <c r="AM96" s="14">
        <f t="shared" si="20"/>
        <v>1</v>
      </c>
      <c r="AN96" s="14">
        <f t="shared" si="21"/>
        <v>2</v>
      </c>
      <c r="AO96" s="14" t="str">
        <f t="shared" si="24"/>
        <v/>
      </c>
      <c r="AP96" s="14">
        <f t="shared" si="22"/>
        <v>0</v>
      </c>
      <c r="AQ96" s="14">
        <f>IFERROR(COUNTIF(List_Category_ss_key, 'Details - Wine - Sparkling'!AO96), 2)</f>
        <v>1047370</v>
      </c>
    </row>
    <row r="97" spans="1:43" ht="20" customHeight="1" x14ac:dyDescent="0.15">
      <c r="A97" s="29">
        <v>95</v>
      </c>
      <c r="B97" s="135"/>
      <c r="C97" s="132"/>
      <c r="D97" s="133"/>
      <c r="E97" s="134"/>
      <c r="F97" s="134"/>
      <c r="G97" s="134"/>
      <c r="H97" s="132"/>
      <c r="I97" s="135"/>
      <c r="J97" s="134"/>
      <c r="K97" s="132"/>
      <c r="L97" s="135"/>
      <c r="M97" s="134"/>
      <c r="N97" s="134"/>
      <c r="O97" s="132"/>
      <c r="P97" s="135"/>
      <c r="Q97" s="132"/>
      <c r="R97" s="135"/>
      <c r="S97" s="136"/>
      <c r="T97" s="134"/>
      <c r="U97" s="136"/>
      <c r="V97" s="134"/>
      <c r="W97" s="136"/>
      <c r="X97" s="134"/>
      <c r="Y97" s="136"/>
      <c r="Z97" s="134"/>
      <c r="AA97" s="137"/>
      <c r="AB97" s="138">
        <f t="shared" si="23"/>
        <v>0</v>
      </c>
      <c r="AC97" s="139"/>
      <c r="AD97" s="139"/>
      <c r="AE97" s="140"/>
      <c r="AF97" s="135"/>
      <c r="AG97" s="132"/>
      <c r="AH97" s="63">
        <f t="shared" ca="1" si="16"/>
        <v>0</v>
      </c>
      <c r="AI97" s="63">
        <f t="shared" ca="1" si="17"/>
        <v>0</v>
      </c>
      <c r="AK97" s="14">
        <f t="shared" si="18"/>
        <v>1</v>
      </c>
      <c r="AL97" s="14">
        <f t="shared" si="19"/>
        <v>2</v>
      </c>
      <c r="AM97" s="14">
        <f t="shared" si="20"/>
        <v>1</v>
      </c>
      <c r="AN97" s="14">
        <f t="shared" si="21"/>
        <v>2</v>
      </c>
      <c r="AO97" s="14" t="str">
        <f t="shared" si="24"/>
        <v/>
      </c>
      <c r="AP97" s="14">
        <f t="shared" si="22"/>
        <v>0</v>
      </c>
      <c r="AQ97" s="14">
        <f>IFERROR(COUNTIF(List_Category_ss_key, 'Details - Wine - Sparkling'!AO97), 2)</f>
        <v>1047370</v>
      </c>
    </row>
    <row r="98" spans="1:43" ht="20" customHeight="1" x14ac:dyDescent="0.15">
      <c r="A98" s="29">
        <v>96</v>
      </c>
      <c r="B98" s="135"/>
      <c r="C98" s="132"/>
      <c r="D98" s="133"/>
      <c r="E98" s="134"/>
      <c r="F98" s="134"/>
      <c r="G98" s="134"/>
      <c r="H98" s="132"/>
      <c r="I98" s="135"/>
      <c r="J98" s="134"/>
      <c r="K98" s="132"/>
      <c r="L98" s="135"/>
      <c r="M98" s="134"/>
      <c r="N98" s="134"/>
      <c r="O98" s="132"/>
      <c r="P98" s="135"/>
      <c r="Q98" s="132"/>
      <c r="R98" s="135"/>
      <c r="S98" s="136"/>
      <c r="T98" s="134"/>
      <c r="U98" s="136"/>
      <c r="V98" s="134"/>
      <c r="W98" s="136"/>
      <c r="X98" s="134"/>
      <c r="Y98" s="136"/>
      <c r="Z98" s="134"/>
      <c r="AA98" s="137"/>
      <c r="AB98" s="138">
        <f t="shared" si="23"/>
        <v>0</v>
      </c>
      <c r="AC98" s="139"/>
      <c r="AD98" s="139"/>
      <c r="AE98" s="140"/>
      <c r="AF98" s="135"/>
      <c r="AG98" s="132"/>
      <c r="AH98" s="63">
        <f t="shared" ca="1" si="16"/>
        <v>0</v>
      </c>
      <c r="AI98" s="63">
        <f t="shared" ca="1" si="17"/>
        <v>0</v>
      </c>
      <c r="AK98" s="14">
        <f t="shared" si="18"/>
        <v>1</v>
      </c>
      <c r="AL98" s="14">
        <f t="shared" si="19"/>
        <v>2</v>
      </c>
      <c r="AM98" s="14">
        <f t="shared" si="20"/>
        <v>1</v>
      </c>
      <c r="AN98" s="14">
        <f t="shared" si="21"/>
        <v>2</v>
      </c>
      <c r="AO98" s="14" t="str">
        <f t="shared" si="24"/>
        <v/>
      </c>
      <c r="AP98" s="14">
        <f>IFERROR(MATCH(AO98, List_Category_ss_key, FALSE)-1,0)</f>
        <v>0</v>
      </c>
      <c r="AQ98" s="14">
        <f>IFERROR(COUNTIF(List_Category_ss_key, 'Details - Wine - Sparkling'!AO98), 2)</f>
        <v>1047370</v>
      </c>
    </row>
    <row r="99" spans="1:43" ht="20" customHeight="1" x14ac:dyDescent="0.15">
      <c r="A99" s="29">
        <v>97</v>
      </c>
      <c r="B99" s="135"/>
      <c r="C99" s="132"/>
      <c r="D99" s="133"/>
      <c r="E99" s="134"/>
      <c r="F99" s="134"/>
      <c r="G99" s="134"/>
      <c r="H99" s="132"/>
      <c r="I99" s="135"/>
      <c r="J99" s="134"/>
      <c r="K99" s="132"/>
      <c r="L99" s="135"/>
      <c r="M99" s="134"/>
      <c r="N99" s="134"/>
      <c r="O99" s="132"/>
      <c r="P99" s="135"/>
      <c r="Q99" s="132"/>
      <c r="R99" s="135"/>
      <c r="S99" s="136"/>
      <c r="T99" s="134"/>
      <c r="U99" s="136"/>
      <c r="V99" s="134"/>
      <c r="W99" s="136"/>
      <c r="X99" s="134"/>
      <c r="Y99" s="136"/>
      <c r="Z99" s="134"/>
      <c r="AA99" s="137"/>
      <c r="AB99" s="138">
        <f t="shared" si="23"/>
        <v>0</v>
      </c>
      <c r="AC99" s="139"/>
      <c r="AD99" s="139"/>
      <c r="AE99" s="140"/>
      <c r="AF99" s="135"/>
      <c r="AG99" s="132"/>
      <c r="AH99" s="63">
        <f t="shared" ca="1" si="16"/>
        <v>0</v>
      </c>
      <c r="AI99" s="63">
        <f t="shared" ca="1" si="17"/>
        <v>0</v>
      </c>
      <c r="AK99" s="14">
        <f t="shared" si="18"/>
        <v>1</v>
      </c>
      <c r="AL99" s="14">
        <f t="shared" si="19"/>
        <v>2</v>
      </c>
      <c r="AM99" s="14">
        <f t="shared" si="20"/>
        <v>1</v>
      </c>
      <c r="AN99" s="14">
        <f t="shared" si="21"/>
        <v>2</v>
      </c>
      <c r="AO99" s="14" t="str">
        <f t="shared" si="24"/>
        <v/>
      </c>
      <c r="AP99" s="14">
        <f>IFERROR(MATCH(AO99, List_Category_ss_key, FALSE)-1,0)</f>
        <v>0</v>
      </c>
      <c r="AQ99" s="14">
        <f>IFERROR(COUNTIF(List_Category_ss_key, 'Details - Wine - Sparkling'!AO99), 2)</f>
        <v>1047370</v>
      </c>
    </row>
    <row r="100" spans="1:43" ht="20" customHeight="1" x14ac:dyDescent="0.15">
      <c r="A100" s="29">
        <v>98</v>
      </c>
      <c r="B100" s="135"/>
      <c r="C100" s="132"/>
      <c r="D100" s="133"/>
      <c r="E100" s="134"/>
      <c r="F100" s="134"/>
      <c r="G100" s="134"/>
      <c r="H100" s="132"/>
      <c r="I100" s="135"/>
      <c r="J100" s="134"/>
      <c r="K100" s="132"/>
      <c r="L100" s="135"/>
      <c r="M100" s="134"/>
      <c r="N100" s="134"/>
      <c r="O100" s="132"/>
      <c r="P100" s="135"/>
      <c r="Q100" s="132"/>
      <c r="R100" s="135"/>
      <c r="S100" s="136"/>
      <c r="T100" s="134"/>
      <c r="U100" s="136"/>
      <c r="V100" s="134"/>
      <c r="W100" s="136"/>
      <c r="X100" s="134"/>
      <c r="Y100" s="136"/>
      <c r="Z100" s="134"/>
      <c r="AA100" s="137"/>
      <c r="AB100" s="138">
        <f t="shared" si="23"/>
        <v>0</v>
      </c>
      <c r="AC100" s="139"/>
      <c r="AD100" s="139"/>
      <c r="AE100" s="140"/>
      <c r="AF100" s="135"/>
      <c r="AG100" s="132"/>
      <c r="AH100" s="63">
        <f t="shared" ca="1" si="16"/>
        <v>0</v>
      </c>
      <c r="AI100" s="63">
        <f t="shared" ca="1" si="17"/>
        <v>0</v>
      </c>
      <c r="AK100" s="14">
        <f t="shared" si="18"/>
        <v>1</v>
      </c>
      <c r="AL100" s="14">
        <f t="shared" si="19"/>
        <v>2</v>
      </c>
      <c r="AM100" s="14">
        <f t="shared" si="20"/>
        <v>1</v>
      </c>
      <c r="AN100" s="14">
        <f t="shared" si="21"/>
        <v>2</v>
      </c>
      <c r="AO100" s="14" t="str">
        <f t="shared" si="24"/>
        <v/>
      </c>
      <c r="AP100" s="14">
        <f>IFERROR(MATCH(AO100, List_Category_ss_key, FALSE)-1,0)</f>
        <v>0</v>
      </c>
      <c r="AQ100" s="14">
        <f>IFERROR(COUNTIF(List_Category_ss_key, 'Details - Wine - Sparkling'!AO100), 2)</f>
        <v>1047370</v>
      </c>
    </row>
    <row r="101" spans="1:43" ht="20" customHeight="1" x14ac:dyDescent="0.15">
      <c r="A101" s="29">
        <v>99</v>
      </c>
      <c r="B101" s="135"/>
      <c r="C101" s="132"/>
      <c r="D101" s="133"/>
      <c r="E101" s="134"/>
      <c r="F101" s="134"/>
      <c r="G101" s="134"/>
      <c r="H101" s="132"/>
      <c r="I101" s="135"/>
      <c r="J101" s="134"/>
      <c r="K101" s="132"/>
      <c r="L101" s="135"/>
      <c r="M101" s="134"/>
      <c r="N101" s="134"/>
      <c r="O101" s="132"/>
      <c r="P101" s="135"/>
      <c r="Q101" s="132"/>
      <c r="R101" s="135"/>
      <c r="S101" s="136"/>
      <c r="T101" s="134"/>
      <c r="U101" s="136"/>
      <c r="V101" s="134"/>
      <c r="W101" s="136"/>
      <c r="X101" s="134"/>
      <c r="Y101" s="136"/>
      <c r="Z101" s="134"/>
      <c r="AA101" s="137"/>
      <c r="AB101" s="138">
        <f t="shared" si="23"/>
        <v>0</v>
      </c>
      <c r="AC101" s="139"/>
      <c r="AD101" s="139"/>
      <c r="AE101" s="140"/>
      <c r="AF101" s="135"/>
      <c r="AG101" s="132"/>
      <c r="AH101" s="63">
        <f t="shared" ca="1" si="16"/>
        <v>0</v>
      </c>
      <c r="AI101" s="63">
        <f t="shared" ca="1" si="17"/>
        <v>0</v>
      </c>
      <c r="AK101" s="14">
        <f t="shared" si="18"/>
        <v>1</v>
      </c>
      <c r="AL101" s="14">
        <f t="shared" si="19"/>
        <v>2</v>
      </c>
      <c r="AM101" s="14">
        <f t="shared" si="20"/>
        <v>1</v>
      </c>
      <c r="AN101" s="14">
        <f t="shared" si="21"/>
        <v>2</v>
      </c>
      <c r="AO101" s="14" t="str">
        <f t="shared" si="24"/>
        <v/>
      </c>
      <c r="AP101" s="14">
        <f>IFERROR(MATCH(AO101, List_Category_ss_key, FALSE)-1,0)</f>
        <v>0</v>
      </c>
      <c r="AQ101" s="14">
        <f>IFERROR(COUNTIF(List_Category_ss_key, 'Details - Wine - Sparkling'!AO101), 2)</f>
        <v>1047370</v>
      </c>
    </row>
  </sheetData>
  <sheetProtection algorithmName="SHA-512" hashValue="QGiLvj2rXTdM1kchwxxstTRRUr9sshnPOy6+wTpautS6lIQ4TFOctXkwELOLdU64pc7I/ZXBc668S9dSmipuuw==" saltValue="TcgbPgO9KUakna37arZERw==" spinCount="100000" sheet="1" objects="1" scenarios="1" selectLockedCells="1"/>
  <conditionalFormatting sqref="AB2:AB101">
    <cfRule type="cellIs" dxfId="2" priority="1" operator="lessThan">
      <formula>1</formula>
    </cfRule>
  </conditionalFormatting>
  <dataValidations count="7">
    <dataValidation type="list" allowBlank="1" showInputMessage="1" showErrorMessage="1" sqref="AC2:AC101" xr:uid="{00000000-0002-0000-0100-000000000000}">
      <formula1>CheckBox</formula1>
    </dataValidation>
    <dataValidation type="list" allowBlank="1" showInputMessage="1" showErrorMessage="1" sqref="AK1 AK102:AK65536" xr:uid="{00000000-0002-0000-0100-000001000000}">
      <formula1>ProductCat_Spirits</formula1>
    </dataValidation>
    <dataValidation type="list" allowBlank="1" showInputMessage="1" showErrorMessage="1" sqref="E3:E101" xr:uid="{00000000-0002-0000-0100-000002000000}">
      <formula1>OFFSET(List_Category, AK3-1, 0, AL3-AK3)</formula1>
    </dataValidation>
    <dataValidation type="list" allowBlank="1" showInputMessage="1" showErrorMessage="1" sqref="F3:F101" xr:uid="{00000000-0002-0000-0100-000003000000}">
      <formula1>OFFSET(List_Category_s, AM3-1, 0, AN3-AM3)</formula1>
    </dataValidation>
    <dataValidation type="list" allowBlank="1" showInputMessage="1" showErrorMessage="1" sqref="G3:G101" xr:uid="{00000000-0002-0000-0100-000004000000}">
      <formula1>OFFSET(List_Category_ss, AP3, 0, AQ3)</formula1>
    </dataValidation>
    <dataValidation type="list" allowBlank="1" showInputMessage="1" showErrorMessage="1" sqref="N2:N101" xr:uid="{00000000-0002-0000-0100-000005000000}">
      <formula1>WineColor</formula1>
    </dataValidation>
    <dataValidation type="list" allowBlank="1" showInputMessage="1" showErrorMessage="1" sqref="D1:D1048576" xr:uid="{00000000-0002-0000-0100-000006000000}">
      <formula1>List_Type_Wine</formula1>
    </dataValidation>
  </dataValidation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101"/>
  <sheetViews>
    <sheetView zoomScale="125" zoomScaleNormal="170" workbookViewId="0">
      <selection activeCell="F7" sqref="F7"/>
    </sheetView>
  </sheetViews>
  <sheetFormatPr baseColWidth="10" defaultRowHeight="13" x14ac:dyDescent="0.15"/>
  <cols>
    <col min="1" max="1" width="3.5" style="14" customWidth="1"/>
    <col min="2" max="2" width="31.6640625" style="15" customWidth="1"/>
    <col min="3" max="3" width="23" style="16" customWidth="1"/>
    <col min="4" max="4" width="19.33203125" style="76" customWidth="1"/>
    <col min="5" max="5" width="18.6640625" style="77" customWidth="1"/>
    <col min="6" max="6" width="16.5" style="77" customWidth="1"/>
    <col min="7" max="7" width="18.33203125" style="77" customWidth="1"/>
    <col min="8" max="8" width="8.6640625" style="78" customWidth="1"/>
    <col min="9" max="9" width="12.5" style="15" customWidth="1"/>
    <col min="10" max="10" width="13" style="14" customWidth="1"/>
    <col min="11" max="11" width="13" style="16" customWidth="1"/>
    <col min="12" max="12" width="15.6640625" style="15" hidden="1" customWidth="1"/>
    <col min="13" max="13" width="8" style="14" customWidth="1"/>
    <col min="14" max="14" width="8" style="14" hidden="1" customWidth="1"/>
    <col min="15" max="15" width="7.6640625" style="16" customWidth="1"/>
    <col min="16" max="16" width="10.83203125" style="15"/>
    <col min="17" max="17" width="10.83203125" style="16"/>
    <col min="18" max="18" width="11.6640625" style="15" hidden="1" customWidth="1"/>
    <col min="19" max="19" width="7.5" style="59" hidden="1" customWidth="1"/>
    <col min="20" max="20" width="11.6640625" style="14" hidden="1" customWidth="1"/>
    <col min="21" max="21" width="7.5" style="59" hidden="1" customWidth="1"/>
    <col min="22" max="22" width="11.6640625" style="14" hidden="1" customWidth="1"/>
    <col min="23" max="23" width="7.5" style="59" hidden="1" customWidth="1"/>
    <col min="24" max="24" width="11.6640625" style="14" hidden="1" customWidth="1"/>
    <col min="25" max="25" width="7.5" style="59" hidden="1" customWidth="1"/>
    <col min="26" max="26" width="11.6640625" style="14" hidden="1" customWidth="1"/>
    <col min="27" max="27" width="7.5" style="59" hidden="1" customWidth="1"/>
    <col min="28" max="28" width="7.5" style="61" hidden="1" customWidth="1"/>
    <col min="29" max="29" width="8" style="15" hidden="1" customWidth="1"/>
    <col min="30" max="30" width="8" style="15" customWidth="1"/>
    <col min="31" max="31" width="27.6640625" style="17" customWidth="1"/>
    <col min="32" max="32" width="13.6640625" style="15" customWidth="1"/>
    <col min="33" max="33" width="13.6640625" style="16" customWidth="1"/>
    <col min="34" max="34" width="13.6640625" style="64" customWidth="1"/>
    <col min="35" max="35" width="13.6640625" style="64" hidden="1" customWidth="1"/>
    <col min="36" max="16384" width="10.83203125" style="14"/>
  </cols>
  <sheetData>
    <row r="1" spans="1:43" s="31" customFormat="1" ht="26" thickTop="1" thickBot="1" x14ac:dyDescent="0.2">
      <c r="A1" s="30"/>
      <c r="B1" s="199" t="s">
        <v>7</v>
      </c>
      <c r="C1" s="206" t="s">
        <v>8</v>
      </c>
      <c r="D1" s="199" t="s">
        <v>9</v>
      </c>
      <c r="E1" s="200" t="s">
        <v>10</v>
      </c>
      <c r="F1" s="200" t="s">
        <v>311</v>
      </c>
      <c r="G1" s="200" t="s">
        <v>312</v>
      </c>
      <c r="H1" s="201" t="s">
        <v>314</v>
      </c>
      <c r="I1" s="199" t="s">
        <v>14</v>
      </c>
      <c r="J1" s="205" t="s">
        <v>3</v>
      </c>
      <c r="K1" s="206" t="s">
        <v>15</v>
      </c>
      <c r="L1" s="32" t="s">
        <v>16</v>
      </c>
      <c r="M1" s="200" t="s">
        <v>326</v>
      </c>
      <c r="N1" s="200" t="s">
        <v>18</v>
      </c>
      <c r="O1" s="201" t="s">
        <v>19</v>
      </c>
      <c r="P1" s="207" t="s">
        <v>5</v>
      </c>
      <c r="Q1" s="208" t="s">
        <v>32</v>
      </c>
      <c r="R1" s="204" t="s">
        <v>20</v>
      </c>
      <c r="S1" s="209" t="s">
        <v>21</v>
      </c>
      <c r="T1" s="205" t="s">
        <v>22</v>
      </c>
      <c r="U1" s="209" t="s">
        <v>24</v>
      </c>
      <c r="V1" s="205" t="s">
        <v>23</v>
      </c>
      <c r="W1" s="209" t="s">
        <v>25</v>
      </c>
      <c r="X1" s="205" t="s">
        <v>102</v>
      </c>
      <c r="Y1" s="209" t="s">
        <v>26</v>
      </c>
      <c r="Z1" s="205" t="s">
        <v>27</v>
      </c>
      <c r="AA1" s="210" t="s">
        <v>28</v>
      </c>
      <c r="AB1" s="212" t="s">
        <v>118</v>
      </c>
      <c r="AC1" s="213" t="s">
        <v>38</v>
      </c>
      <c r="AD1" s="211" t="s">
        <v>4</v>
      </c>
      <c r="AE1" s="203" t="s">
        <v>29</v>
      </c>
      <c r="AF1" s="204" t="s">
        <v>30</v>
      </c>
      <c r="AG1" s="206" t="s">
        <v>31</v>
      </c>
      <c r="AH1" s="62" t="str">
        <f>"Entry " &amp; InvoiceCurrency</f>
        <v>Entry HKD</v>
      </c>
      <c r="AI1" s="62" t="str">
        <f>"Group Shipping " &amp; InvoiceCurrency</f>
        <v>Group Shipping HKD</v>
      </c>
    </row>
    <row r="2" spans="1:43" ht="20" customHeight="1" thickTop="1" x14ac:dyDescent="0.15">
      <c r="A2" s="67" t="s">
        <v>277</v>
      </c>
      <c r="B2" s="80" t="s">
        <v>2164</v>
      </c>
      <c r="C2" s="81" t="s">
        <v>2165</v>
      </c>
      <c r="D2" s="80" t="s">
        <v>201</v>
      </c>
      <c r="E2" s="82" t="s">
        <v>17</v>
      </c>
      <c r="F2" s="82" t="s">
        <v>192</v>
      </c>
      <c r="G2" s="82"/>
      <c r="H2" s="83"/>
      <c r="I2" s="80" t="s">
        <v>324</v>
      </c>
      <c r="J2" s="84" t="s">
        <v>325</v>
      </c>
      <c r="K2" s="81"/>
      <c r="L2" s="80"/>
      <c r="M2" s="84">
        <v>2017</v>
      </c>
      <c r="N2" s="84" t="s">
        <v>178</v>
      </c>
      <c r="O2" s="81">
        <v>14</v>
      </c>
      <c r="P2" s="80">
        <v>10000</v>
      </c>
      <c r="Q2" s="81">
        <v>500</v>
      </c>
      <c r="R2" s="80" t="s">
        <v>318</v>
      </c>
      <c r="S2" s="85">
        <v>0.9</v>
      </c>
      <c r="T2" s="84" t="s">
        <v>319</v>
      </c>
      <c r="U2" s="85">
        <v>0.1</v>
      </c>
      <c r="V2" s="84"/>
      <c r="W2" s="85"/>
      <c r="X2" s="84"/>
      <c r="Y2" s="85"/>
      <c r="Z2" s="84"/>
      <c r="AA2" s="86"/>
      <c r="AB2" s="87">
        <f>SUM(S2,U2,W2,Y2,AA2)</f>
        <v>1</v>
      </c>
      <c r="AC2" s="88" t="s">
        <v>320</v>
      </c>
      <c r="AD2" s="88" t="s">
        <v>321</v>
      </c>
      <c r="AE2" s="89"/>
      <c r="AF2" s="80" t="s">
        <v>322</v>
      </c>
      <c r="AG2" s="81" t="s">
        <v>322</v>
      </c>
      <c r="AH2" s="90">
        <f t="shared" ref="AH2:AH33" ca="1" si="0">IF(B2&lt;&gt;"", OFFSET(FeeSpiritHKD, 0, InvoiceCurrencyOffset)*(1-InvoiceDiscount), 0)</f>
        <v>1500</v>
      </c>
      <c r="AI2" s="90"/>
      <c r="AK2" s="14">
        <f t="shared" ref="AK2:AK33" si="1">IFERROR(MATCH(D2, List_Category_key, FALSE),1)</f>
        <v>210</v>
      </c>
      <c r="AL2" s="14">
        <f t="shared" ref="AL2:AL33" si="2">IFERROR(MATCH(D2 &amp; " Total", List_Category_key, FALSE), 2)</f>
        <v>215</v>
      </c>
      <c r="AM2" s="14">
        <f t="shared" ref="AM2:AM33" si="3">IFERROR(MATCH(E2, List_Category_s_key, FALSE), 1)</f>
        <v>252</v>
      </c>
      <c r="AN2" s="14">
        <f t="shared" ref="AN2:AN33" si="4">IFERROR(MATCH(E2 &amp; " Total", List_Category_s_key, FALSE), 2)</f>
        <v>258</v>
      </c>
      <c r="AO2" s="14" t="str">
        <f>D2&amp;E2&amp;F2</f>
        <v>CalvadosVintageBas Armagnac</v>
      </c>
      <c r="AP2" s="14">
        <f t="shared" ref="AP2:AP33" si="5">IFERROR(MATCH(AO2, List_Category_ss_key, FALSE)-1,0)</f>
        <v>0</v>
      </c>
      <c r="AQ2" s="14">
        <f>IFERROR(COUNTIF(List_Category_ss_key, 'Details - Spirit-Sake-Vermouth'!AO2), 2)</f>
        <v>0</v>
      </c>
    </row>
    <row r="3" spans="1:43" ht="20" customHeight="1" x14ac:dyDescent="0.15">
      <c r="A3" s="29">
        <v>1</v>
      </c>
      <c r="B3" s="131"/>
      <c r="C3" s="132"/>
      <c r="D3" s="133"/>
      <c r="E3" s="134"/>
      <c r="F3" s="134"/>
      <c r="G3" s="134"/>
      <c r="H3" s="132"/>
      <c r="I3" s="135"/>
      <c r="J3" s="134"/>
      <c r="K3" s="132"/>
      <c r="L3" s="135"/>
      <c r="M3" s="134"/>
      <c r="N3" s="134"/>
      <c r="O3" s="132"/>
      <c r="P3" s="135"/>
      <c r="Q3" s="132"/>
      <c r="R3" s="135"/>
      <c r="S3" s="136"/>
      <c r="T3" s="134"/>
      <c r="U3" s="136"/>
      <c r="V3" s="134"/>
      <c r="W3" s="136"/>
      <c r="X3" s="134"/>
      <c r="Y3" s="136"/>
      <c r="Z3" s="134"/>
      <c r="AA3" s="137"/>
      <c r="AB3" s="138">
        <f t="shared" ref="AB3:AB66" si="6">SUM(S3,U3,W3,Y3,AA3)</f>
        <v>0</v>
      </c>
      <c r="AC3" s="139"/>
      <c r="AD3" s="139"/>
      <c r="AE3" s="140"/>
      <c r="AF3" s="135"/>
      <c r="AG3" s="132"/>
      <c r="AH3" s="63">
        <f t="shared" ca="1" si="0"/>
        <v>0</v>
      </c>
      <c r="AI3" s="63">
        <f t="shared" ref="AI3:AI34" ca="1" si="7">IF(B3&lt;&gt;"",IF(AC3="YES", OFFSET(FeeShippingHKD,0,InvoiceCurrencyOffset),0), 0)</f>
        <v>0</v>
      </c>
      <c r="AK3" s="14">
        <f t="shared" si="1"/>
        <v>1</v>
      </c>
      <c r="AL3" s="14">
        <f t="shared" si="2"/>
        <v>2</v>
      </c>
      <c r="AM3" s="14">
        <f t="shared" si="3"/>
        <v>1</v>
      </c>
      <c r="AN3" s="14">
        <f t="shared" si="4"/>
        <v>2</v>
      </c>
      <c r="AO3" s="14" t="str">
        <f>D3&amp;E3&amp;F3</f>
        <v/>
      </c>
      <c r="AP3" s="14">
        <f t="shared" si="5"/>
        <v>0</v>
      </c>
      <c r="AQ3" s="14">
        <f>IFERROR(COUNTIF(List_Category_ss_key, 'Details - Spirit-Sake-Vermouth'!AO3), 2)</f>
        <v>1047370</v>
      </c>
    </row>
    <row r="4" spans="1:43" ht="20" customHeight="1" x14ac:dyDescent="0.15">
      <c r="A4" s="29">
        <v>2</v>
      </c>
      <c r="B4" s="135"/>
      <c r="C4" s="132"/>
      <c r="D4" s="133"/>
      <c r="E4" s="134"/>
      <c r="F4" s="134"/>
      <c r="G4" s="134"/>
      <c r="H4" s="132"/>
      <c r="I4" s="135"/>
      <c r="J4" s="134"/>
      <c r="K4" s="132"/>
      <c r="L4" s="135"/>
      <c r="M4" s="134"/>
      <c r="N4" s="134"/>
      <c r="O4" s="132"/>
      <c r="P4" s="135"/>
      <c r="Q4" s="132"/>
      <c r="R4" s="135"/>
      <c r="S4" s="136"/>
      <c r="T4" s="134"/>
      <c r="U4" s="136"/>
      <c r="V4" s="134"/>
      <c r="W4" s="136"/>
      <c r="X4" s="134"/>
      <c r="Y4" s="136"/>
      <c r="Z4" s="134"/>
      <c r="AA4" s="137"/>
      <c r="AB4" s="138">
        <f t="shared" si="6"/>
        <v>0</v>
      </c>
      <c r="AC4" s="139"/>
      <c r="AD4" s="139"/>
      <c r="AE4" s="140"/>
      <c r="AF4" s="135"/>
      <c r="AG4" s="132"/>
      <c r="AH4" s="63">
        <f t="shared" ca="1" si="0"/>
        <v>0</v>
      </c>
      <c r="AI4" s="63">
        <f t="shared" ca="1" si="7"/>
        <v>0</v>
      </c>
      <c r="AK4" s="14">
        <f t="shared" si="1"/>
        <v>1</v>
      </c>
      <c r="AL4" s="14">
        <f t="shared" si="2"/>
        <v>2</v>
      </c>
      <c r="AM4" s="14">
        <f t="shared" si="3"/>
        <v>1</v>
      </c>
      <c r="AN4" s="14">
        <f t="shared" si="4"/>
        <v>2</v>
      </c>
      <c r="AO4" s="14" t="str">
        <f t="shared" ref="AO4:AO67" si="8">D4&amp;E4&amp;F4</f>
        <v/>
      </c>
      <c r="AP4" s="14">
        <f t="shared" si="5"/>
        <v>0</v>
      </c>
      <c r="AQ4" s="14">
        <f>IFERROR(COUNTIF(List_Category_ss_key, 'Details - Spirit-Sake-Vermouth'!AO4), 2)</f>
        <v>1047370</v>
      </c>
    </row>
    <row r="5" spans="1:43" ht="20" customHeight="1" x14ac:dyDescent="0.15">
      <c r="A5" s="29">
        <v>3</v>
      </c>
      <c r="B5" s="135"/>
      <c r="C5" s="132"/>
      <c r="D5" s="133"/>
      <c r="E5" s="134"/>
      <c r="F5" s="134"/>
      <c r="G5" s="134"/>
      <c r="H5" s="132"/>
      <c r="I5" s="135"/>
      <c r="J5" s="134"/>
      <c r="K5" s="132"/>
      <c r="L5" s="135"/>
      <c r="M5" s="134"/>
      <c r="N5" s="134"/>
      <c r="O5" s="132"/>
      <c r="P5" s="135"/>
      <c r="Q5" s="132"/>
      <c r="R5" s="135"/>
      <c r="S5" s="136"/>
      <c r="T5" s="134"/>
      <c r="U5" s="136"/>
      <c r="V5" s="134"/>
      <c r="W5" s="136"/>
      <c r="X5" s="134"/>
      <c r="Y5" s="136"/>
      <c r="Z5" s="134"/>
      <c r="AA5" s="137"/>
      <c r="AB5" s="138">
        <f t="shared" si="6"/>
        <v>0</v>
      </c>
      <c r="AC5" s="139"/>
      <c r="AD5" s="139"/>
      <c r="AE5" s="140"/>
      <c r="AF5" s="135"/>
      <c r="AG5" s="132"/>
      <c r="AH5" s="63">
        <f t="shared" ca="1" si="0"/>
        <v>0</v>
      </c>
      <c r="AI5" s="63">
        <f t="shared" ca="1" si="7"/>
        <v>0</v>
      </c>
      <c r="AK5" s="14">
        <f t="shared" si="1"/>
        <v>1</v>
      </c>
      <c r="AL5" s="14">
        <f t="shared" si="2"/>
        <v>2</v>
      </c>
      <c r="AM5" s="14">
        <f t="shared" si="3"/>
        <v>1</v>
      </c>
      <c r="AN5" s="14">
        <f t="shared" si="4"/>
        <v>2</v>
      </c>
      <c r="AO5" s="14" t="str">
        <f t="shared" si="8"/>
        <v/>
      </c>
      <c r="AP5" s="14">
        <f t="shared" si="5"/>
        <v>0</v>
      </c>
      <c r="AQ5" s="14">
        <f>IFERROR(COUNTIF(List_Category_ss_key, 'Details - Spirit-Sake-Vermouth'!AO5), 2)</f>
        <v>1047370</v>
      </c>
    </row>
    <row r="6" spans="1:43" ht="20" customHeight="1" x14ac:dyDescent="0.15">
      <c r="A6" s="29">
        <v>4</v>
      </c>
      <c r="B6" s="135"/>
      <c r="C6" s="132"/>
      <c r="D6" s="133"/>
      <c r="E6" s="134"/>
      <c r="F6" s="134"/>
      <c r="G6" s="134"/>
      <c r="H6" s="132"/>
      <c r="I6" s="135"/>
      <c r="J6" s="134"/>
      <c r="K6" s="132"/>
      <c r="L6" s="135"/>
      <c r="M6" s="134"/>
      <c r="N6" s="134"/>
      <c r="O6" s="132"/>
      <c r="P6" s="135"/>
      <c r="Q6" s="132"/>
      <c r="R6" s="135"/>
      <c r="S6" s="136"/>
      <c r="T6" s="134"/>
      <c r="U6" s="136"/>
      <c r="V6" s="134"/>
      <c r="W6" s="136"/>
      <c r="X6" s="134"/>
      <c r="Y6" s="136"/>
      <c r="Z6" s="134"/>
      <c r="AA6" s="137"/>
      <c r="AB6" s="138">
        <f t="shared" si="6"/>
        <v>0</v>
      </c>
      <c r="AC6" s="139"/>
      <c r="AD6" s="139"/>
      <c r="AE6" s="140"/>
      <c r="AF6" s="135"/>
      <c r="AG6" s="132"/>
      <c r="AH6" s="63">
        <f t="shared" ca="1" si="0"/>
        <v>0</v>
      </c>
      <c r="AI6" s="63">
        <f t="shared" ca="1" si="7"/>
        <v>0</v>
      </c>
      <c r="AK6" s="14">
        <f t="shared" si="1"/>
        <v>1</v>
      </c>
      <c r="AL6" s="14">
        <f t="shared" si="2"/>
        <v>2</v>
      </c>
      <c r="AM6" s="14">
        <f t="shared" si="3"/>
        <v>1</v>
      </c>
      <c r="AN6" s="14">
        <f t="shared" si="4"/>
        <v>2</v>
      </c>
      <c r="AO6" s="14" t="str">
        <f t="shared" si="8"/>
        <v/>
      </c>
      <c r="AP6" s="14">
        <f t="shared" si="5"/>
        <v>0</v>
      </c>
      <c r="AQ6" s="14">
        <f>IFERROR(COUNTIF(List_Category_ss_key, 'Details - Spirit-Sake-Vermouth'!AO6), 2)</f>
        <v>1047370</v>
      </c>
    </row>
    <row r="7" spans="1:43" ht="20" customHeight="1" x14ac:dyDescent="0.15">
      <c r="A7" s="29">
        <v>5</v>
      </c>
      <c r="B7" s="135"/>
      <c r="C7" s="132"/>
      <c r="D7" s="133"/>
      <c r="E7" s="134"/>
      <c r="F7" s="134"/>
      <c r="G7" s="134"/>
      <c r="H7" s="132"/>
      <c r="I7" s="135"/>
      <c r="J7" s="134"/>
      <c r="K7" s="132"/>
      <c r="L7" s="135"/>
      <c r="M7" s="134"/>
      <c r="N7" s="134"/>
      <c r="O7" s="132"/>
      <c r="P7" s="135"/>
      <c r="Q7" s="132"/>
      <c r="R7" s="135"/>
      <c r="S7" s="136"/>
      <c r="T7" s="134"/>
      <c r="U7" s="136"/>
      <c r="V7" s="134"/>
      <c r="W7" s="136"/>
      <c r="X7" s="134"/>
      <c r="Y7" s="136"/>
      <c r="Z7" s="134"/>
      <c r="AA7" s="137"/>
      <c r="AB7" s="138">
        <f t="shared" si="6"/>
        <v>0</v>
      </c>
      <c r="AC7" s="139"/>
      <c r="AD7" s="139"/>
      <c r="AE7" s="140"/>
      <c r="AF7" s="135"/>
      <c r="AG7" s="132"/>
      <c r="AH7" s="63">
        <f t="shared" ca="1" si="0"/>
        <v>0</v>
      </c>
      <c r="AI7" s="63">
        <f t="shared" ca="1" si="7"/>
        <v>0</v>
      </c>
      <c r="AK7" s="14">
        <f t="shared" si="1"/>
        <v>1</v>
      </c>
      <c r="AL7" s="14">
        <f t="shared" si="2"/>
        <v>2</v>
      </c>
      <c r="AM7" s="14">
        <f t="shared" si="3"/>
        <v>1</v>
      </c>
      <c r="AN7" s="14">
        <f t="shared" si="4"/>
        <v>2</v>
      </c>
      <c r="AO7" s="14" t="str">
        <f t="shared" si="8"/>
        <v/>
      </c>
      <c r="AP7" s="14">
        <f t="shared" si="5"/>
        <v>0</v>
      </c>
      <c r="AQ7" s="14">
        <f>IFERROR(COUNTIF(List_Category_ss_key, 'Details - Spirit-Sake-Vermouth'!AO7), 2)</f>
        <v>1047370</v>
      </c>
    </row>
    <row r="8" spans="1:43" ht="20" customHeight="1" x14ac:dyDescent="0.15">
      <c r="A8" s="29">
        <v>6</v>
      </c>
      <c r="B8" s="135"/>
      <c r="C8" s="132"/>
      <c r="D8" s="133"/>
      <c r="E8" s="134"/>
      <c r="F8" s="134"/>
      <c r="G8" s="134"/>
      <c r="H8" s="132"/>
      <c r="I8" s="135"/>
      <c r="J8" s="134"/>
      <c r="K8" s="132"/>
      <c r="L8" s="135"/>
      <c r="M8" s="134"/>
      <c r="N8" s="134"/>
      <c r="O8" s="132"/>
      <c r="P8" s="135"/>
      <c r="Q8" s="132"/>
      <c r="R8" s="135"/>
      <c r="S8" s="136"/>
      <c r="T8" s="134"/>
      <c r="U8" s="136"/>
      <c r="V8" s="134"/>
      <c r="W8" s="136"/>
      <c r="X8" s="134"/>
      <c r="Y8" s="136"/>
      <c r="Z8" s="134"/>
      <c r="AA8" s="137"/>
      <c r="AB8" s="138">
        <f t="shared" si="6"/>
        <v>0</v>
      </c>
      <c r="AC8" s="139"/>
      <c r="AD8" s="139"/>
      <c r="AE8" s="140"/>
      <c r="AF8" s="135"/>
      <c r="AG8" s="132"/>
      <c r="AH8" s="63">
        <f t="shared" ca="1" si="0"/>
        <v>0</v>
      </c>
      <c r="AI8" s="63">
        <f t="shared" ca="1" si="7"/>
        <v>0</v>
      </c>
      <c r="AK8" s="14">
        <f t="shared" si="1"/>
        <v>1</v>
      </c>
      <c r="AL8" s="14">
        <f t="shared" si="2"/>
        <v>2</v>
      </c>
      <c r="AM8" s="14">
        <f t="shared" si="3"/>
        <v>1</v>
      </c>
      <c r="AN8" s="14">
        <f t="shared" si="4"/>
        <v>2</v>
      </c>
      <c r="AO8" s="14" t="str">
        <f t="shared" si="8"/>
        <v/>
      </c>
      <c r="AP8" s="14">
        <f t="shared" si="5"/>
        <v>0</v>
      </c>
      <c r="AQ8" s="14">
        <f>IFERROR(COUNTIF(List_Category_ss_key, 'Details - Spirit-Sake-Vermouth'!AO8), 2)</f>
        <v>1047370</v>
      </c>
    </row>
    <row r="9" spans="1:43" ht="20" customHeight="1" x14ac:dyDescent="0.15">
      <c r="A9" s="29">
        <v>7</v>
      </c>
      <c r="B9" s="135"/>
      <c r="C9" s="132"/>
      <c r="D9" s="133"/>
      <c r="E9" s="134"/>
      <c r="F9" s="134"/>
      <c r="G9" s="134"/>
      <c r="H9" s="132"/>
      <c r="I9" s="135"/>
      <c r="J9" s="134"/>
      <c r="K9" s="132"/>
      <c r="L9" s="135"/>
      <c r="M9" s="134"/>
      <c r="N9" s="134"/>
      <c r="O9" s="132"/>
      <c r="P9" s="135"/>
      <c r="Q9" s="132"/>
      <c r="R9" s="135"/>
      <c r="S9" s="136"/>
      <c r="T9" s="134"/>
      <c r="U9" s="136"/>
      <c r="V9" s="134"/>
      <c r="W9" s="136"/>
      <c r="X9" s="134"/>
      <c r="Y9" s="136"/>
      <c r="Z9" s="134"/>
      <c r="AA9" s="137"/>
      <c r="AB9" s="138">
        <f t="shared" si="6"/>
        <v>0</v>
      </c>
      <c r="AC9" s="139"/>
      <c r="AD9" s="139"/>
      <c r="AE9" s="140"/>
      <c r="AF9" s="135"/>
      <c r="AG9" s="132"/>
      <c r="AH9" s="63">
        <f t="shared" ca="1" si="0"/>
        <v>0</v>
      </c>
      <c r="AI9" s="63">
        <f t="shared" ca="1" si="7"/>
        <v>0</v>
      </c>
      <c r="AK9" s="14">
        <f t="shared" si="1"/>
        <v>1</v>
      </c>
      <c r="AL9" s="14">
        <f t="shared" si="2"/>
        <v>2</v>
      </c>
      <c r="AM9" s="14">
        <f t="shared" si="3"/>
        <v>1</v>
      </c>
      <c r="AN9" s="14">
        <f t="shared" si="4"/>
        <v>2</v>
      </c>
      <c r="AO9" s="14" t="str">
        <f t="shared" si="8"/>
        <v/>
      </c>
      <c r="AP9" s="14">
        <f t="shared" si="5"/>
        <v>0</v>
      </c>
      <c r="AQ9" s="14">
        <f>IFERROR(COUNTIF(List_Category_ss_key, 'Details - Spirit-Sake-Vermouth'!AO9), 2)</f>
        <v>1047370</v>
      </c>
    </row>
    <row r="10" spans="1:43" ht="20" customHeight="1" x14ac:dyDescent="0.15">
      <c r="A10" s="29">
        <v>8</v>
      </c>
      <c r="B10" s="135"/>
      <c r="C10" s="132"/>
      <c r="D10" s="133"/>
      <c r="E10" s="134"/>
      <c r="F10" s="134"/>
      <c r="G10" s="134"/>
      <c r="H10" s="132"/>
      <c r="I10" s="135"/>
      <c r="J10" s="134"/>
      <c r="K10" s="132"/>
      <c r="L10" s="135"/>
      <c r="M10" s="134"/>
      <c r="N10" s="134"/>
      <c r="O10" s="132"/>
      <c r="P10" s="135"/>
      <c r="Q10" s="132"/>
      <c r="R10" s="135"/>
      <c r="S10" s="136"/>
      <c r="T10" s="134"/>
      <c r="U10" s="136"/>
      <c r="V10" s="134"/>
      <c r="W10" s="136"/>
      <c r="X10" s="134"/>
      <c r="Y10" s="136"/>
      <c r="Z10" s="134"/>
      <c r="AA10" s="137"/>
      <c r="AB10" s="138">
        <f t="shared" si="6"/>
        <v>0</v>
      </c>
      <c r="AC10" s="139"/>
      <c r="AD10" s="139"/>
      <c r="AE10" s="140"/>
      <c r="AF10" s="135"/>
      <c r="AG10" s="132"/>
      <c r="AH10" s="63">
        <f t="shared" ca="1" si="0"/>
        <v>0</v>
      </c>
      <c r="AI10" s="63">
        <f t="shared" ca="1" si="7"/>
        <v>0</v>
      </c>
      <c r="AK10" s="14">
        <f t="shared" si="1"/>
        <v>1</v>
      </c>
      <c r="AL10" s="14">
        <f t="shared" si="2"/>
        <v>2</v>
      </c>
      <c r="AM10" s="14">
        <f t="shared" si="3"/>
        <v>1</v>
      </c>
      <c r="AN10" s="14">
        <f t="shared" si="4"/>
        <v>2</v>
      </c>
      <c r="AO10" s="14" t="str">
        <f t="shared" si="8"/>
        <v/>
      </c>
      <c r="AP10" s="14">
        <f t="shared" si="5"/>
        <v>0</v>
      </c>
      <c r="AQ10" s="14">
        <f>IFERROR(COUNTIF(List_Category_ss_key, 'Details - Spirit-Sake-Vermouth'!AO10), 2)</f>
        <v>1047370</v>
      </c>
    </row>
    <row r="11" spans="1:43" ht="20" customHeight="1" x14ac:dyDescent="0.15">
      <c r="A11" s="29">
        <v>9</v>
      </c>
      <c r="B11" s="135"/>
      <c r="C11" s="132"/>
      <c r="D11" s="133"/>
      <c r="E11" s="134"/>
      <c r="F11" s="134"/>
      <c r="G11" s="134"/>
      <c r="H11" s="132"/>
      <c r="I11" s="135"/>
      <c r="J11" s="134"/>
      <c r="K11" s="132"/>
      <c r="L11" s="135"/>
      <c r="M11" s="134"/>
      <c r="N11" s="134"/>
      <c r="O11" s="132"/>
      <c r="P11" s="135"/>
      <c r="Q11" s="132"/>
      <c r="R11" s="135"/>
      <c r="S11" s="136"/>
      <c r="T11" s="134"/>
      <c r="U11" s="136"/>
      <c r="V11" s="134"/>
      <c r="W11" s="136"/>
      <c r="X11" s="134"/>
      <c r="Y11" s="136"/>
      <c r="Z11" s="134"/>
      <c r="AA11" s="137"/>
      <c r="AB11" s="138">
        <f t="shared" si="6"/>
        <v>0</v>
      </c>
      <c r="AC11" s="139"/>
      <c r="AD11" s="139"/>
      <c r="AE11" s="140"/>
      <c r="AF11" s="135"/>
      <c r="AG11" s="132"/>
      <c r="AH11" s="63">
        <f t="shared" ca="1" si="0"/>
        <v>0</v>
      </c>
      <c r="AI11" s="63">
        <f t="shared" ca="1" si="7"/>
        <v>0</v>
      </c>
      <c r="AK11" s="14">
        <f t="shared" si="1"/>
        <v>1</v>
      </c>
      <c r="AL11" s="14">
        <f t="shared" si="2"/>
        <v>2</v>
      </c>
      <c r="AM11" s="14">
        <f t="shared" si="3"/>
        <v>1</v>
      </c>
      <c r="AN11" s="14">
        <f t="shared" si="4"/>
        <v>2</v>
      </c>
      <c r="AO11" s="14" t="str">
        <f t="shared" si="8"/>
        <v/>
      </c>
      <c r="AP11" s="14">
        <f t="shared" si="5"/>
        <v>0</v>
      </c>
      <c r="AQ11" s="14">
        <f>IFERROR(COUNTIF(List_Category_ss_key, 'Details - Spirit-Sake-Vermouth'!AO11), 2)</f>
        <v>1047370</v>
      </c>
    </row>
    <row r="12" spans="1:43" ht="20" customHeight="1" x14ac:dyDescent="0.15">
      <c r="A12" s="29">
        <v>10</v>
      </c>
      <c r="B12" s="135"/>
      <c r="C12" s="132"/>
      <c r="D12" s="133"/>
      <c r="E12" s="134"/>
      <c r="F12" s="134"/>
      <c r="G12" s="134"/>
      <c r="H12" s="132"/>
      <c r="I12" s="135"/>
      <c r="J12" s="134"/>
      <c r="K12" s="132"/>
      <c r="L12" s="135"/>
      <c r="M12" s="134"/>
      <c r="N12" s="134"/>
      <c r="O12" s="132"/>
      <c r="P12" s="135"/>
      <c r="Q12" s="132"/>
      <c r="R12" s="135"/>
      <c r="S12" s="136"/>
      <c r="T12" s="134"/>
      <c r="U12" s="136"/>
      <c r="V12" s="134"/>
      <c r="W12" s="136"/>
      <c r="X12" s="134"/>
      <c r="Y12" s="136"/>
      <c r="Z12" s="134"/>
      <c r="AA12" s="137"/>
      <c r="AB12" s="138">
        <f t="shared" si="6"/>
        <v>0</v>
      </c>
      <c r="AC12" s="139"/>
      <c r="AD12" s="139"/>
      <c r="AE12" s="140"/>
      <c r="AF12" s="135"/>
      <c r="AG12" s="132"/>
      <c r="AH12" s="63">
        <f t="shared" ca="1" si="0"/>
        <v>0</v>
      </c>
      <c r="AI12" s="63">
        <f t="shared" ca="1" si="7"/>
        <v>0</v>
      </c>
      <c r="AK12" s="14">
        <f t="shared" si="1"/>
        <v>1</v>
      </c>
      <c r="AL12" s="14">
        <f t="shared" si="2"/>
        <v>2</v>
      </c>
      <c r="AM12" s="14">
        <f t="shared" si="3"/>
        <v>1</v>
      </c>
      <c r="AN12" s="14">
        <f t="shared" si="4"/>
        <v>2</v>
      </c>
      <c r="AO12" s="14" t="str">
        <f t="shared" si="8"/>
        <v/>
      </c>
      <c r="AP12" s="14">
        <f t="shared" si="5"/>
        <v>0</v>
      </c>
      <c r="AQ12" s="14">
        <f>IFERROR(COUNTIF(List_Category_ss_key, 'Details - Spirit-Sake-Vermouth'!AO12), 2)</f>
        <v>1047370</v>
      </c>
    </row>
    <row r="13" spans="1:43" ht="20" customHeight="1" x14ac:dyDescent="0.15">
      <c r="A13" s="29">
        <v>11</v>
      </c>
      <c r="B13" s="135"/>
      <c r="C13" s="132"/>
      <c r="D13" s="133"/>
      <c r="E13" s="134"/>
      <c r="F13" s="134"/>
      <c r="G13" s="134"/>
      <c r="H13" s="132"/>
      <c r="I13" s="135"/>
      <c r="J13" s="134"/>
      <c r="K13" s="132"/>
      <c r="L13" s="135"/>
      <c r="M13" s="134"/>
      <c r="N13" s="134"/>
      <c r="O13" s="132"/>
      <c r="P13" s="135"/>
      <c r="Q13" s="132"/>
      <c r="R13" s="135"/>
      <c r="S13" s="136"/>
      <c r="T13" s="134"/>
      <c r="U13" s="136"/>
      <c r="V13" s="134"/>
      <c r="W13" s="136"/>
      <c r="X13" s="134"/>
      <c r="Y13" s="136"/>
      <c r="Z13" s="134"/>
      <c r="AA13" s="137"/>
      <c r="AB13" s="138">
        <f t="shared" si="6"/>
        <v>0</v>
      </c>
      <c r="AC13" s="139"/>
      <c r="AD13" s="139"/>
      <c r="AE13" s="140"/>
      <c r="AF13" s="135"/>
      <c r="AG13" s="132"/>
      <c r="AH13" s="63">
        <f t="shared" ca="1" si="0"/>
        <v>0</v>
      </c>
      <c r="AI13" s="63">
        <f t="shared" ca="1" si="7"/>
        <v>0</v>
      </c>
      <c r="AK13" s="14">
        <f t="shared" si="1"/>
        <v>1</v>
      </c>
      <c r="AL13" s="14">
        <f t="shared" si="2"/>
        <v>2</v>
      </c>
      <c r="AM13" s="14">
        <f t="shared" si="3"/>
        <v>1</v>
      </c>
      <c r="AN13" s="14">
        <f t="shared" si="4"/>
        <v>2</v>
      </c>
      <c r="AO13" s="14" t="str">
        <f t="shared" si="8"/>
        <v/>
      </c>
      <c r="AP13" s="14">
        <f t="shared" si="5"/>
        <v>0</v>
      </c>
      <c r="AQ13" s="14">
        <f>IFERROR(COUNTIF(List_Category_ss_key, 'Details - Spirit-Sake-Vermouth'!AO13), 2)</f>
        <v>1047370</v>
      </c>
    </row>
    <row r="14" spans="1:43" ht="20" customHeight="1" x14ac:dyDescent="0.15">
      <c r="A14" s="29">
        <v>12</v>
      </c>
      <c r="B14" s="135"/>
      <c r="C14" s="132"/>
      <c r="D14" s="133"/>
      <c r="E14" s="134"/>
      <c r="F14" s="134"/>
      <c r="G14" s="134"/>
      <c r="H14" s="132"/>
      <c r="I14" s="135"/>
      <c r="J14" s="134"/>
      <c r="K14" s="132"/>
      <c r="L14" s="135"/>
      <c r="M14" s="134"/>
      <c r="N14" s="134"/>
      <c r="O14" s="132"/>
      <c r="P14" s="135"/>
      <c r="Q14" s="132"/>
      <c r="R14" s="135"/>
      <c r="S14" s="136"/>
      <c r="T14" s="134"/>
      <c r="U14" s="136"/>
      <c r="V14" s="134"/>
      <c r="W14" s="136"/>
      <c r="X14" s="134"/>
      <c r="Y14" s="136"/>
      <c r="Z14" s="134"/>
      <c r="AA14" s="137"/>
      <c r="AB14" s="138">
        <f t="shared" si="6"/>
        <v>0</v>
      </c>
      <c r="AC14" s="139"/>
      <c r="AD14" s="139"/>
      <c r="AE14" s="140"/>
      <c r="AF14" s="135"/>
      <c r="AG14" s="132"/>
      <c r="AH14" s="63">
        <f t="shared" ca="1" si="0"/>
        <v>0</v>
      </c>
      <c r="AI14" s="63">
        <f t="shared" ca="1" si="7"/>
        <v>0</v>
      </c>
      <c r="AK14" s="14">
        <f t="shared" si="1"/>
        <v>1</v>
      </c>
      <c r="AL14" s="14">
        <f t="shared" si="2"/>
        <v>2</v>
      </c>
      <c r="AM14" s="14">
        <f t="shared" si="3"/>
        <v>1</v>
      </c>
      <c r="AN14" s="14">
        <f t="shared" si="4"/>
        <v>2</v>
      </c>
      <c r="AO14" s="14" t="str">
        <f t="shared" si="8"/>
        <v/>
      </c>
      <c r="AP14" s="14">
        <f t="shared" si="5"/>
        <v>0</v>
      </c>
      <c r="AQ14" s="14">
        <f>IFERROR(COUNTIF(List_Category_ss_key, 'Details - Spirit-Sake-Vermouth'!AO14), 2)</f>
        <v>1047370</v>
      </c>
    </row>
    <row r="15" spans="1:43" ht="20" customHeight="1" x14ac:dyDescent="0.15">
      <c r="A15" s="29">
        <v>13</v>
      </c>
      <c r="B15" s="135"/>
      <c r="C15" s="132"/>
      <c r="D15" s="133"/>
      <c r="E15" s="134"/>
      <c r="F15" s="134"/>
      <c r="G15" s="134"/>
      <c r="H15" s="132"/>
      <c r="I15" s="135"/>
      <c r="J15" s="134"/>
      <c r="K15" s="132"/>
      <c r="L15" s="135"/>
      <c r="M15" s="134"/>
      <c r="N15" s="134"/>
      <c r="O15" s="132"/>
      <c r="P15" s="135"/>
      <c r="Q15" s="132"/>
      <c r="R15" s="135"/>
      <c r="S15" s="136"/>
      <c r="T15" s="134"/>
      <c r="U15" s="136"/>
      <c r="V15" s="134"/>
      <c r="W15" s="136"/>
      <c r="X15" s="134"/>
      <c r="Y15" s="136"/>
      <c r="Z15" s="134"/>
      <c r="AA15" s="137"/>
      <c r="AB15" s="138">
        <f t="shared" si="6"/>
        <v>0</v>
      </c>
      <c r="AC15" s="139"/>
      <c r="AD15" s="139"/>
      <c r="AE15" s="140"/>
      <c r="AF15" s="135"/>
      <c r="AG15" s="132"/>
      <c r="AH15" s="63">
        <f t="shared" ca="1" si="0"/>
        <v>0</v>
      </c>
      <c r="AI15" s="63">
        <f t="shared" ca="1" si="7"/>
        <v>0</v>
      </c>
      <c r="AK15" s="14">
        <f t="shared" si="1"/>
        <v>1</v>
      </c>
      <c r="AL15" s="14">
        <f t="shared" si="2"/>
        <v>2</v>
      </c>
      <c r="AM15" s="14">
        <f t="shared" si="3"/>
        <v>1</v>
      </c>
      <c r="AN15" s="14">
        <f t="shared" si="4"/>
        <v>2</v>
      </c>
      <c r="AO15" s="14" t="str">
        <f t="shared" si="8"/>
        <v/>
      </c>
      <c r="AP15" s="14">
        <f t="shared" si="5"/>
        <v>0</v>
      </c>
      <c r="AQ15" s="14">
        <f>IFERROR(COUNTIF(List_Category_ss_key, 'Details - Spirit-Sake-Vermouth'!AO15), 2)</f>
        <v>1047370</v>
      </c>
    </row>
    <row r="16" spans="1:43" ht="20" customHeight="1" x14ac:dyDescent="0.15">
      <c r="A16" s="29">
        <v>14</v>
      </c>
      <c r="B16" s="135"/>
      <c r="C16" s="132"/>
      <c r="D16" s="133"/>
      <c r="E16" s="134"/>
      <c r="F16" s="134"/>
      <c r="G16" s="134"/>
      <c r="H16" s="132"/>
      <c r="I16" s="135"/>
      <c r="J16" s="134"/>
      <c r="K16" s="132"/>
      <c r="L16" s="135"/>
      <c r="M16" s="134"/>
      <c r="N16" s="134"/>
      <c r="O16" s="132"/>
      <c r="P16" s="135"/>
      <c r="Q16" s="132"/>
      <c r="R16" s="135"/>
      <c r="S16" s="136"/>
      <c r="T16" s="134"/>
      <c r="U16" s="136"/>
      <c r="V16" s="134"/>
      <c r="W16" s="136"/>
      <c r="X16" s="134"/>
      <c r="Y16" s="136"/>
      <c r="Z16" s="134"/>
      <c r="AA16" s="137"/>
      <c r="AB16" s="138">
        <f t="shared" si="6"/>
        <v>0</v>
      </c>
      <c r="AC16" s="139"/>
      <c r="AD16" s="139"/>
      <c r="AE16" s="140"/>
      <c r="AF16" s="135"/>
      <c r="AG16" s="132"/>
      <c r="AH16" s="63">
        <f t="shared" ca="1" si="0"/>
        <v>0</v>
      </c>
      <c r="AI16" s="63">
        <f t="shared" ca="1" si="7"/>
        <v>0</v>
      </c>
      <c r="AK16" s="14">
        <f t="shared" si="1"/>
        <v>1</v>
      </c>
      <c r="AL16" s="14">
        <f t="shared" si="2"/>
        <v>2</v>
      </c>
      <c r="AM16" s="14">
        <f t="shared" si="3"/>
        <v>1</v>
      </c>
      <c r="AN16" s="14">
        <f t="shared" si="4"/>
        <v>2</v>
      </c>
      <c r="AO16" s="14" t="str">
        <f t="shared" si="8"/>
        <v/>
      </c>
      <c r="AP16" s="14">
        <f t="shared" si="5"/>
        <v>0</v>
      </c>
      <c r="AQ16" s="14">
        <f>IFERROR(COUNTIF(List_Category_ss_key, 'Details - Spirit-Sake-Vermouth'!AO16), 2)</f>
        <v>1047370</v>
      </c>
    </row>
    <row r="17" spans="1:43" ht="20" customHeight="1" x14ac:dyDescent="0.15">
      <c r="A17" s="29">
        <v>15</v>
      </c>
      <c r="B17" s="135"/>
      <c r="C17" s="132"/>
      <c r="D17" s="133"/>
      <c r="E17" s="134"/>
      <c r="F17" s="134"/>
      <c r="G17" s="134"/>
      <c r="H17" s="132"/>
      <c r="I17" s="135"/>
      <c r="J17" s="134"/>
      <c r="K17" s="132"/>
      <c r="L17" s="135"/>
      <c r="M17" s="134"/>
      <c r="N17" s="134"/>
      <c r="O17" s="132"/>
      <c r="P17" s="135"/>
      <c r="Q17" s="132"/>
      <c r="R17" s="135"/>
      <c r="S17" s="136"/>
      <c r="T17" s="134"/>
      <c r="U17" s="136"/>
      <c r="V17" s="134"/>
      <c r="W17" s="136"/>
      <c r="X17" s="134"/>
      <c r="Y17" s="136"/>
      <c r="Z17" s="134"/>
      <c r="AA17" s="137"/>
      <c r="AB17" s="138">
        <f t="shared" si="6"/>
        <v>0</v>
      </c>
      <c r="AC17" s="139"/>
      <c r="AD17" s="139"/>
      <c r="AE17" s="140"/>
      <c r="AF17" s="135"/>
      <c r="AG17" s="132"/>
      <c r="AH17" s="63">
        <f t="shared" ca="1" si="0"/>
        <v>0</v>
      </c>
      <c r="AI17" s="63">
        <f t="shared" ca="1" si="7"/>
        <v>0</v>
      </c>
      <c r="AK17" s="14">
        <f t="shared" si="1"/>
        <v>1</v>
      </c>
      <c r="AL17" s="14">
        <f t="shared" si="2"/>
        <v>2</v>
      </c>
      <c r="AM17" s="14">
        <f t="shared" si="3"/>
        <v>1</v>
      </c>
      <c r="AN17" s="14">
        <f t="shared" si="4"/>
        <v>2</v>
      </c>
      <c r="AO17" s="14" t="str">
        <f t="shared" si="8"/>
        <v/>
      </c>
      <c r="AP17" s="14">
        <f t="shared" si="5"/>
        <v>0</v>
      </c>
      <c r="AQ17" s="14">
        <f>IFERROR(COUNTIF(List_Category_ss_key, 'Details - Spirit-Sake-Vermouth'!AO17), 2)</f>
        <v>1047370</v>
      </c>
    </row>
    <row r="18" spans="1:43" ht="20" customHeight="1" x14ac:dyDescent="0.15">
      <c r="A18" s="29">
        <v>16</v>
      </c>
      <c r="B18" s="135"/>
      <c r="C18" s="132"/>
      <c r="D18" s="133"/>
      <c r="E18" s="134"/>
      <c r="F18" s="134"/>
      <c r="G18" s="134"/>
      <c r="H18" s="132"/>
      <c r="I18" s="135"/>
      <c r="J18" s="134"/>
      <c r="K18" s="132"/>
      <c r="L18" s="135"/>
      <c r="M18" s="134"/>
      <c r="N18" s="134"/>
      <c r="O18" s="132"/>
      <c r="P18" s="135"/>
      <c r="Q18" s="132"/>
      <c r="R18" s="135"/>
      <c r="S18" s="136"/>
      <c r="T18" s="134"/>
      <c r="U18" s="136"/>
      <c r="V18" s="134"/>
      <c r="W18" s="136"/>
      <c r="X18" s="134"/>
      <c r="Y18" s="136"/>
      <c r="Z18" s="134"/>
      <c r="AA18" s="137"/>
      <c r="AB18" s="138">
        <f t="shared" si="6"/>
        <v>0</v>
      </c>
      <c r="AC18" s="139"/>
      <c r="AD18" s="139"/>
      <c r="AE18" s="140"/>
      <c r="AF18" s="135"/>
      <c r="AG18" s="132"/>
      <c r="AH18" s="63">
        <f t="shared" ca="1" si="0"/>
        <v>0</v>
      </c>
      <c r="AI18" s="63">
        <f t="shared" ca="1" si="7"/>
        <v>0</v>
      </c>
      <c r="AK18" s="14">
        <f t="shared" si="1"/>
        <v>1</v>
      </c>
      <c r="AL18" s="14">
        <f t="shared" si="2"/>
        <v>2</v>
      </c>
      <c r="AM18" s="14">
        <f t="shared" si="3"/>
        <v>1</v>
      </c>
      <c r="AN18" s="14">
        <f t="shared" si="4"/>
        <v>2</v>
      </c>
      <c r="AO18" s="14" t="str">
        <f t="shared" si="8"/>
        <v/>
      </c>
      <c r="AP18" s="14">
        <f t="shared" si="5"/>
        <v>0</v>
      </c>
      <c r="AQ18" s="14">
        <f>IFERROR(COUNTIF(List_Category_ss_key, 'Details - Spirit-Sake-Vermouth'!AO18), 2)</f>
        <v>1047370</v>
      </c>
    </row>
    <row r="19" spans="1:43" ht="20" customHeight="1" x14ac:dyDescent="0.15">
      <c r="A19" s="29">
        <v>17</v>
      </c>
      <c r="B19" s="135"/>
      <c r="C19" s="132"/>
      <c r="D19" s="133"/>
      <c r="E19" s="134"/>
      <c r="F19" s="134"/>
      <c r="G19" s="134"/>
      <c r="H19" s="132"/>
      <c r="I19" s="135"/>
      <c r="J19" s="134"/>
      <c r="K19" s="132"/>
      <c r="L19" s="135"/>
      <c r="M19" s="134"/>
      <c r="N19" s="134"/>
      <c r="O19" s="132"/>
      <c r="P19" s="135"/>
      <c r="Q19" s="132"/>
      <c r="R19" s="135"/>
      <c r="S19" s="136"/>
      <c r="T19" s="134"/>
      <c r="U19" s="136"/>
      <c r="V19" s="134"/>
      <c r="W19" s="136"/>
      <c r="X19" s="134"/>
      <c r="Y19" s="136"/>
      <c r="Z19" s="134"/>
      <c r="AA19" s="137"/>
      <c r="AB19" s="138">
        <f t="shared" si="6"/>
        <v>0</v>
      </c>
      <c r="AC19" s="139"/>
      <c r="AD19" s="139"/>
      <c r="AE19" s="140"/>
      <c r="AF19" s="135"/>
      <c r="AG19" s="132"/>
      <c r="AH19" s="63">
        <f t="shared" ca="1" si="0"/>
        <v>0</v>
      </c>
      <c r="AI19" s="63">
        <f t="shared" ca="1" si="7"/>
        <v>0</v>
      </c>
      <c r="AK19" s="14">
        <f t="shared" si="1"/>
        <v>1</v>
      </c>
      <c r="AL19" s="14">
        <f t="shared" si="2"/>
        <v>2</v>
      </c>
      <c r="AM19" s="14">
        <f t="shared" si="3"/>
        <v>1</v>
      </c>
      <c r="AN19" s="14">
        <f t="shared" si="4"/>
        <v>2</v>
      </c>
      <c r="AO19" s="14" t="str">
        <f t="shared" si="8"/>
        <v/>
      </c>
      <c r="AP19" s="14">
        <f t="shared" si="5"/>
        <v>0</v>
      </c>
      <c r="AQ19" s="14">
        <f>IFERROR(COUNTIF(List_Category_ss_key, 'Details - Spirit-Sake-Vermouth'!AO19), 2)</f>
        <v>1047370</v>
      </c>
    </row>
    <row r="20" spans="1:43" ht="20" customHeight="1" x14ac:dyDescent="0.15">
      <c r="A20" s="29">
        <v>18</v>
      </c>
      <c r="B20" s="135"/>
      <c r="C20" s="132"/>
      <c r="D20" s="133"/>
      <c r="E20" s="134"/>
      <c r="F20" s="134"/>
      <c r="G20" s="134"/>
      <c r="H20" s="132"/>
      <c r="I20" s="135"/>
      <c r="J20" s="134"/>
      <c r="K20" s="132"/>
      <c r="L20" s="135"/>
      <c r="M20" s="134"/>
      <c r="N20" s="134"/>
      <c r="O20" s="132"/>
      <c r="P20" s="135"/>
      <c r="Q20" s="132"/>
      <c r="R20" s="135"/>
      <c r="S20" s="136"/>
      <c r="T20" s="134"/>
      <c r="U20" s="136"/>
      <c r="V20" s="134"/>
      <c r="W20" s="136"/>
      <c r="X20" s="134"/>
      <c r="Y20" s="136"/>
      <c r="Z20" s="134"/>
      <c r="AA20" s="137"/>
      <c r="AB20" s="138">
        <f t="shared" si="6"/>
        <v>0</v>
      </c>
      <c r="AC20" s="139"/>
      <c r="AD20" s="139"/>
      <c r="AE20" s="140"/>
      <c r="AF20" s="135"/>
      <c r="AG20" s="132"/>
      <c r="AH20" s="63">
        <f t="shared" ca="1" si="0"/>
        <v>0</v>
      </c>
      <c r="AI20" s="63">
        <f t="shared" ca="1" si="7"/>
        <v>0</v>
      </c>
      <c r="AK20" s="14">
        <f t="shared" si="1"/>
        <v>1</v>
      </c>
      <c r="AL20" s="14">
        <f t="shared" si="2"/>
        <v>2</v>
      </c>
      <c r="AM20" s="14">
        <f t="shared" si="3"/>
        <v>1</v>
      </c>
      <c r="AN20" s="14">
        <f t="shared" si="4"/>
        <v>2</v>
      </c>
      <c r="AO20" s="14" t="str">
        <f t="shared" si="8"/>
        <v/>
      </c>
      <c r="AP20" s="14">
        <f t="shared" si="5"/>
        <v>0</v>
      </c>
      <c r="AQ20" s="14">
        <f>IFERROR(COUNTIF(List_Category_ss_key, 'Details - Spirit-Sake-Vermouth'!AO20), 2)</f>
        <v>1047370</v>
      </c>
    </row>
    <row r="21" spans="1:43" ht="20" customHeight="1" x14ac:dyDescent="0.15">
      <c r="A21" s="29">
        <v>19</v>
      </c>
      <c r="B21" s="135"/>
      <c r="C21" s="132"/>
      <c r="D21" s="133"/>
      <c r="E21" s="134"/>
      <c r="F21" s="134"/>
      <c r="G21" s="134"/>
      <c r="H21" s="132"/>
      <c r="I21" s="135"/>
      <c r="J21" s="134"/>
      <c r="K21" s="132"/>
      <c r="L21" s="135"/>
      <c r="M21" s="134"/>
      <c r="N21" s="134"/>
      <c r="O21" s="132"/>
      <c r="P21" s="135"/>
      <c r="Q21" s="132"/>
      <c r="R21" s="135"/>
      <c r="S21" s="136"/>
      <c r="T21" s="134"/>
      <c r="U21" s="136"/>
      <c r="V21" s="134"/>
      <c r="W21" s="136"/>
      <c r="X21" s="134"/>
      <c r="Y21" s="136"/>
      <c r="Z21" s="134"/>
      <c r="AA21" s="137"/>
      <c r="AB21" s="138">
        <f t="shared" si="6"/>
        <v>0</v>
      </c>
      <c r="AC21" s="139"/>
      <c r="AD21" s="139"/>
      <c r="AE21" s="140"/>
      <c r="AF21" s="135"/>
      <c r="AG21" s="132"/>
      <c r="AH21" s="63">
        <f t="shared" ca="1" si="0"/>
        <v>0</v>
      </c>
      <c r="AI21" s="63">
        <f t="shared" ca="1" si="7"/>
        <v>0</v>
      </c>
      <c r="AK21" s="14">
        <f t="shared" si="1"/>
        <v>1</v>
      </c>
      <c r="AL21" s="14">
        <f t="shared" si="2"/>
        <v>2</v>
      </c>
      <c r="AM21" s="14">
        <f t="shared" si="3"/>
        <v>1</v>
      </c>
      <c r="AN21" s="14">
        <f t="shared" si="4"/>
        <v>2</v>
      </c>
      <c r="AO21" s="14" t="str">
        <f t="shared" si="8"/>
        <v/>
      </c>
      <c r="AP21" s="14">
        <f t="shared" si="5"/>
        <v>0</v>
      </c>
      <c r="AQ21" s="14">
        <f>IFERROR(COUNTIF(List_Category_ss_key, 'Details - Spirit-Sake-Vermouth'!AO21), 2)</f>
        <v>1047370</v>
      </c>
    </row>
    <row r="22" spans="1:43" ht="20" customHeight="1" x14ac:dyDescent="0.15">
      <c r="A22" s="29">
        <v>20</v>
      </c>
      <c r="B22" s="135"/>
      <c r="C22" s="132"/>
      <c r="D22" s="133"/>
      <c r="E22" s="134"/>
      <c r="F22" s="134"/>
      <c r="G22" s="134"/>
      <c r="H22" s="132"/>
      <c r="I22" s="135"/>
      <c r="J22" s="134"/>
      <c r="K22" s="132"/>
      <c r="L22" s="135"/>
      <c r="M22" s="134"/>
      <c r="N22" s="134"/>
      <c r="O22" s="132"/>
      <c r="P22" s="135"/>
      <c r="Q22" s="132"/>
      <c r="R22" s="135"/>
      <c r="S22" s="136"/>
      <c r="T22" s="134"/>
      <c r="U22" s="136"/>
      <c r="V22" s="134"/>
      <c r="W22" s="136"/>
      <c r="X22" s="134"/>
      <c r="Y22" s="136"/>
      <c r="Z22" s="134"/>
      <c r="AA22" s="137"/>
      <c r="AB22" s="138">
        <f t="shared" si="6"/>
        <v>0</v>
      </c>
      <c r="AC22" s="139"/>
      <c r="AD22" s="139"/>
      <c r="AE22" s="140"/>
      <c r="AF22" s="135"/>
      <c r="AG22" s="132"/>
      <c r="AH22" s="63">
        <f t="shared" ca="1" si="0"/>
        <v>0</v>
      </c>
      <c r="AI22" s="63">
        <f t="shared" ca="1" si="7"/>
        <v>0</v>
      </c>
      <c r="AK22" s="14">
        <f t="shared" si="1"/>
        <v>1</v>
      </c>
      <c r="AL22" s="14">
        <f t="shared" si="2"/>
        <v>2</v>
      </c>
      <c r="AM22" s="14">
        <f t="shared" si="3"/>
        <v>1</v>
      </c>
      <c r="AN22" s="14">
        <f t="shared" si="4"/>
        <v>2</v>
      </c>
      <c r="AO22" s="14" t="str">
        <f t="shared" si="8"/>
        <v/>
      </c>
      <c r="AP22" s="14">
        <f t="shared" si="5"/>
        <v>0</v>
      </c>
      <c r="AQ22" s="14">
        <f>IFERROR(COUNTIF(List_Category_ss_key, 'Details - Spirit-Sake-Vermouth'!AO22), 2)</f>
        <v>1047370</v>
      </c>
    </row>
    <row r="23" spans="1:43" ht="20" customHeight="1" x14ac:dyDescent="0.15">
      <c r="A23" s="29">
        <v>21</v>
      </c>
      <c r="B23" s="135"/>
      <c r="C23" s="132"/>
      <c r="D23" s="133"/>
      <c r="E23" s="134"/>
      <c r="F23" s="134"/>
      <c r="G23" s="134"/>
      <c r="H23" s="132"/>
      <c r="I23" s="135"/>
      <c r="J23" s="134"/>
      <c r="K23" s="132"/>
      <c r="L23" s="135"/>
      <c r="M23" s="134"/>
      <c r="N23" s="134"/>
      <c r="O23" s="132"/>
      <c r="P23" s="135"/>
      <c r="Q23" s="132"/>
      <c r="R23" s="135"/>
      <c r="S23" s="136"/>
      <c r="T23" s="134"/>
      <c r="U23" s="136"/>
      <c r="V23" s="134"/>
      <c r="W23" s="136"/>
      <c r="X23" s="134"/>
      <c r="Y23" s="136"/>
      <c r="Z23" s="134"/>
      <c r="AA23" s="137"/>
      <c r="AB23" s="138">
        <f t="shared" si="6"/>
        <v>0</v>
      </c>
      <c r="AC23" s="139"/>
      <c r="AD23" s="139"/>
      <c r="AE23" s="140"/>
      <c r="AF23" s="135"/>
      <c r="AG23" s="132"/>
      <c r="AH23" s="63">
        <f t="shared" ca="1" si="0"/>
        <v>0</v>
      </c>
      <c r="AI23" s="63">
        <f t="shared" ca="1" si="7"/>
        <v>0</v>
      </c>
      <c r="AK23" s="14">
        <f t="shared" si="1"/>
        <v>1</v>
      </c>
      <c r="AL23" s="14">
        <f t="shared" si="2"/>
        <v>2</v>
      </c>
      <c r="AM23" s="14">
        <f t="shared" si="3"/>
        <v>1</v>
      </c>
      <c r="AN23" s="14">
        <f t="shared" si="4"/>
        <v>2</v>
      </c>
      <c r="AO23" s="14" t="str">
        <f t="shared" si="8"/>
        <v/>
      </c>
      <c r="AP23" s="14">
        <f t="shared" si="5"/>
        <v>0</v>
      </c>
      <c r="AQ23" s="14">
        <f>IFERROR(COUNTIF(List_Category_ss_key, 'Details - Spirit-Sake-Vermouth'!AO23), 2)</f>
        <v>1047370</v>
      </c>
    </row>
    <row r="24" spans="1:43" ht="20" customHeight="1" x14ac:dyDescent="0.15">
      <c r="A24" s="29">
        <v>22</v>
      </c>
      <c r="B24" s="135"/>
      <c r="C24" s="132"/>
      <c r="D24" s="133"/>
      <c r="E24" s="134"/>
      <c r="F24" s="134"/>
      <c r="G24" s="134"/>
      <c r="H24" s="132"/>
      <c r="I24" s="135"/>
      <c r="J24" s="134"/>
      <c r="K24" s="132"/>
      <c r="L24" s="135"/>
      <c r="M24" s="134"/>
      <c r="N24" s="134"/>
      <c r="O24" s="132"/>
      <c r="P24" s="135"/>
      <c r="Q24" s="132"/>
      <c r="R24" s="135"/>
      <c r="S24" s="136"/>
      <c r="T24" s="134"/>
      <c r="U24" s="136"/>
      <c r="V24" s="134"/>
      <c r="W24" s="136"/>
      <c r="X24" s="134"/>
      <c r="Y24" s="136"/>
      <c r="Z24" s="134"/>
      <c r="AA24" s="137"/>
      <c r="AB24" s="138">
        <f t="shared" si="6"/>
        <v>0</v>
      </c>
      <c r="AC24" s="139"/>
      <c r="AD24" s="139"/>
      <c r="AE24" s="140"/>
      <c r="AF24" s="135"/>
      <c r="AG24" s="132"/>
      <c r="AH24" s="63">
        <f t="shared" ca="1" si="0"/>
        <v>0</v>
      </c>
      <c r="AI24" s="63">
        <f t="shared" ca="1" si="7"/>
        <v>0</v>
      </c>
      <c r="AK24" s="14">
        <f t="shared" si="1"/>
        <v>1</v>
      </c>
      <c r="AL24" s="14">
        <f t="shared" si="2"/>
        <v>2</v>
      </c>
      <c r="AM24" s="14">
        <f t="shared" si="3"/>
        <v>1</v>
      </c>
      <c r="AN24" s="14">
        <f t="shared" si="4"/>
        <v>2</v>
      </c>
      <c r="AO24" s="14" t="str">
        <f t="shared" si="8"/>
        <v/>
      </c>
      <c r="AP24" s="14">
        <f t="shared" si="5"/>
        <v>0</v>
      </c>
      <c r="AQ24" s="14">
        <f>IFERROR(COUNTIF(List_Category_ss_key, 'Details - Spirit-Sake-Vermouth'!AO24), 2)</f>
        <v>1047370</v>
      </c>
    </row>
    <row r="25" spans="1:43" ht="20" customHeight="1" x14ac:dyDescent="0.15">
      <c r="A25" s="29">
        <v>23</v>
      </c>
      <c r="B25" s="135"/>
      <c r="C25" s="132"/>
      <c r="D25" s="133"/>
      <c r="E25" s="134"/>
      <c r="F25" s="134"/>
      <c r="G25" s="134"/>
      <c r="H25" s="132"/>
      <c r="I25" s="135"/>
      <c r="J25" s="134"/>
      <c r="K25" s="132"/>
      <c r="L25" s="135"/>
      <c r="M25" s="134"/>
      <c r="N25" s="134"/>
      <c r="O25" s="132"/>
      <c r="P25" s="135"/>
      <c r="Q25" s="132"/>
      <c r="R25" s="135"/>
      <c r="S25" s="136"/>
      <c r="T25" s="134"/>
      <c r="U25" s="136"/>
      <c r="V25" s="134"/>
      <c r="W25" s="136"/>
      <c r="X25" s="134"/>
      <c r="Y25" s="136"/>
      <c r="Z25" s="134"/>
      <c r="AA25" s="137"/>
      <c r="AB25" s="138">
        <f t="shared" si="6"/>
        <v>0</v>
      </c>
      <c r="AC25" s="139"/>
      <c r="AD25" s="139"/>
      <c r="AE25" s="140"/>
      <c r="AF25" s="135"/>
      <c r="AG25" s="132"/>
      <c r="AH25" s="63">
        <f t="shared" ca="1" si="0"/>
        <v>0</v>
      </c>
      <c r="AI25" s="63">
        <f t="shared" ca="1" si="7"/>
        <v>0</v>
      </c>
      <c r="AK25" s="14">
        <f t="shared" si="1"/>
        <v>1</v>
      </c>
      <c r="AL25" s="14">
        <f t="shared" si="2"/>
        <v>2</v>
      </c>
      <c r="AM25" s="14">
        <f t="shared" si="3"/>
        <v>1</v>
      </c>
      <c r="AN25" s="14">
        <f t="shared" si="4"/>
        <v>2</v>
      </c>
      <c r="AO25" s="14" t="str">
        <f t="shared" si="8"/>
        <v/>
      </c>
      <c r="AP25" s="14">
        <f t="shared" si="5"/>
        <v>0</v>
      </c>
      <c r="AQ25" s="14">
        <f>IFERROR(COUNTIF(List_Category_ss_key, 'Details - Spirit-Sake-Vermouth'!AO25), 2)</f>
        <v>1047370</v>
      </c>
    </row>
    <row r="26" spans="1:43" ht="20" customHeight="1" x14ac:dyDescent="0.15">
      <c r="A26" s="29">
        <v>24</v>
      </c>
      <c r="B26" s="135"/>
      <c r="C26" s="132"/>
      <c r="D26" s="133"/>
      <c r="E26" s="134"/>
      <c r="F26" s="134"/>
      <c r="G26" s="134"/>
      <c r="H26" s="132"/>
      <c r="I26" s="135"/>
      <c r="J26" s="134"/>
      <c r="K26" s="132"/>
      <c r="L26" s="135"/>
      <c r="M26" s="134"/>
      <c r="N26" s="134"/>
      <c r="O26" s="132"/>
      <c r="P26" s="135"/>
      <c r="Q26" s="132"/>
      <c r="R26" s="135"/>
      <c r="S26" s="136"/>
      <c r="T26" s="134"/>
      <c r="U26" s="136"/>
      <c r="V26" s="134"/>
      <c r="W26" s="136"/>
      <c r="X26" s="134"/>
      <c r="Y26" s="136"/>
      <c r="Z26" s="134"/>
      <c r="AA26" s="137"/>
      <c r="AB26" s="138">
        <f t="shared" si="6"/>
        <v>0</v>
      </c>
      <c r="AC26" s="139"/>
      <c r="AD26" s="139"/>
      <c r="AE26" s="140"/>
      <c r="AF26" s="135"/>
      <c r="AG26" s="132"/>
      <c r="AH26" s="63">
        <f t="shared" ca="1" si="0"/>
        <v>0</v>
      </c>
      <c r="AI26" s="63">
        <f t="shared" ca="1" si="7"/>
        <v>0</v>
      </c>
      <c r="AK26" s="14">
        <f t="shared" si="1"/>
        <v>1</v>
      </c>
      <c r="AL26" s="14">
        <f t="shared" si="2"/>
        <v>2</v>
      </c>
      <c r="AM26" s="14">
        <f t="shared" si="3"/>
        <v>1</v>
      </c>
      <c r="AN26" s="14">
        <f t="shared" si="4"/>
        <v>2</v>
      </c>
      <c r="AO26" s="14" t="str">
        <f t="shared" si="8"/>
        <v/>
      </c>
      <c r="AP26" s="14">
        <f t="shared" si="5"/>
        <v>0</v>
      </c>
      <c r="AQ26" s="14">
        <f>IFERROR(COUNTIF(List_Category_ss_key, 'Details - Spirit-Sake-Vermouth'!AO26), 2)</f>
        <v>1047370</v>
      </c>
    </row>
    <row r="27" spans="1:43" ht="20" customHeight="1" x14ac:dyDescent="0.15">
      <c r="A27" s="29">
        <v>25</v>
      </c>
      <c r="B27" s="135"/>
      <c r="C27" s="132"/>
      <c r="D27" s="133"/>
      <c r="E27" s="134"/>
      <c r="F27" s="134"/>
      <c r="G27" s="134"/>
      <c r="H27" s="132"/>
      <c r="I27" s="135"/>
      <c r="J27" s="134"/>
      <c r="K27" s="132"/>
      <c r="L27" s="135"/>
      <c r="M27" s="134"/>
      <c r="N27" s="134"/>
      <c r="O27" s="132"/>
      <c r="P27" s="135"/>
      <c r="Q27" s="132"/>
      <c r="R27" s="135"/>
      <c r="S27" s="136"/>
      <c r="T27" s="134"/>
      <c r="U27" s="136"/>
      <c r="V27" s="134"/>
      <c r="W27" s="136"/>
      <c r="X27" s="134"/>
      <c r="Y27" s="136"/>
      <c r="Z27" s="134"/>
      <c r="AA27" s="137"/>
      <c r="AB27" s="138">
        <f t="shared" si="6"/>
        <v>0</v>
      </c>
      <c r="AC27" s="139"/>
      <c r="AD27" s="139"/>
      <c r="AE27" s="140"/>
      <c r="AF27" s="135"/>
      <c r="AG27" s="132"/>
      <c r="AH27" s="63">
        <f t="shared" ca="1" si="0"/>
        <v>0</v>
      </c>
      <c r="AI27" s="63">
        <f t="shared" ca="1" si="7"/>
        <v>0</v>
      </c>
      <c r="AK27" s="14">
        <f t="shared" si="1"/>
        <v>1</v>
      </c>
      <c r="AL27" s="14">
        <f t="shared" si="2"/>
        <v>2</v>
      </c>
      <c r="AM27" s="14">
        <f t="shared" si="3"/>
        <v>1</v>
      </c>
      <c r="AN27" s="14">
        <f t="shared" si="4"/>
        <v>2</v>
      </c>
      <c r="AO27" s="14" t="str">
        <f t="shared" si="8"/>
        <v/>
      </c>
      <c r="AP27" s="14">
        <f t="shared" si="5"/>
        <v>0</v>
      </c>
      <c r="AQ27" s="14">
        <f>IFERROR(COUNTIF(List_Category_ss_key, 'Details - Spirit-Sake-Vermouth'!AO27), 2)</f>
        <v>1047370</v>
      </c>
    </row>
    <row r="28" spans="1:43" ht="20" customHeight="1" x14ac:dyDescent="0.15">
      <c r="A28" s="29">
        <v>26</v>
      </c>
      <c r="B28" s="135"/>
      <c r="C28" s="132"/>
      <c r="D28" s="133"/>
      <c r="E28" s="134"/>
      <c r="F28" s="134"/>
      <c r="G28" s="134"/>
      <c r="H28" s="132"/>
      <c r="I28" s="135"/>
      <c r="J28" s="134"/>
      <c r="K28" s="132"/>
      <c r="L28" s="135"/>
      <c r="M28" s="134"/>
      <c r="N28" s="134"/>
      <c r="O28" s="132"/>
      <c r="P28" s="135"/>
      <c r="Q28" s="132"/>
      <c r="R28" s="135"/>
      <c r="S28" s="136"/>
      <c r="T28" s="134"/>
      <c r="U28" s="136"/>
      <c r="V28" s="134"/>
      <c r="W28" s="136"/>
      <c r="X28" s="134"/>
      <c r="Y28" s="136"/>
      <c r="Z28" s="134"/>
      <c r="AA28" s="137"/>
      <c r="AB28" s="138">
        <f t="shared" si="6"/>
        <v>0</v>
      </c>
      <c r="AC28" s="139"/>
      <c r="AD28" s="139"/>
      <c r="AE28" s="140"/>
      <c r="AF28" s="135"/>
      <c r="AG28" s="132"/>
      <c r="AH28" s="63">
        <f t="shared" ca="1" si="0"/>
        <v>0</v>
      </c>
      <c r="AI28" s="63">
        <f t="shared" ca="1" si="7"/>
        <v>0</v>
      </c>
      <c r="AK28" s="14">
        <f t="shared" si="1"/>
        <v>1</v>
      </c>
      <c r="AL28" s="14">
        <f t="shared" si="2"/>
        <v>2</v>
      </c>
      <c r="AM28" s="14">
        <f t="shared" si="3"/>
        <v>1</v>
      </c>
      <c r="AN28" s="14">
        <f t="shared" si="4"/>
        <v>2</v>
      </c>
      <c r="AO28" s="14" t="str">
        <f t="shared" si="8"/>
        <v/>
      </c>
      <c r="AP28" s="14">
        <f t="shared" si="5"/>
        <v>0</v>
      </c>
      <c r="AQ28" s="14">
        <f>IFERROR(COUNTIF(List_Category_ss_key, 'Details - Spirit-Sake-Vermouth'!AO28), 2)</f>
        <v>1047370</v>
      </c>
    </row>
    <row r="29" spans="1:43" ht="20" customHeight="1" x14ac:dyDescent="0.15">
      <c r="A29" s="29">
        <v>27</v>
      </c>
      <c r="B29" s="135"/>
      <c r="C29" s="132"/>
      <c r="D29" s="133"/>
      <c r="E29" s="134"/>
      <c r="F29" s="134"/>
      <c r="G29" s="134"/>
      <c r="H29" s="132"/>
      <c r="I29" s="135"/>
      <c r="J29" s="134"/>
      <c r="K29" s="132"/>
      <c r="L29" s="135"/>
      <c r="M29" s="134"/>
      <c r="N29" s="134"/>
      <c r="O29" s="132"/>
      <c r="P29" s="135"/>
      <c r="Q29" s="132"/>
      <c r="R29" s="135"/>
      <c r="S29" s="136"/>
      <c r="T29" s="134"/>
      <c r="U29" s="136"/>
      <c r="V29" s="134"/>
      <c r="W29" s="136"/>
      <c r="X29" s="134"/>
      <c r="Y29" s="136"/>
      <c r="Z29" s="134"/>
      <c r="AA29" s="137"/>
      <c r="AB29" s="138">
        <f t="shared" si="6"/>
        <v>0</v>
      </c>
      <c r="AC29" s="139"/>
      <c r="AD29" s="139"/>
      <c r="AE29" s="140"/>
      <c r="AF29" s="135"/>
      <c r="AG29" s="132"/>
      <c r="AH29" s="63">
        <f t="shared" ca="1" si="0"/>
        <v>0</v>
      </c>
      <c r="AI29" s="63">
        <f t="shared" ca="1" si="7"/>
        <v>0</v>
      </c>
      <c r="AK29" s="14">
        <f t="shared" si="1"/>
        <v>1</v>
      </c>
      <c r="AL29" s="14">
        <f t="shared" si="2"/>
        <v>2</v>
      </c>
      <c r="AM29" s="14">
        <f t="shared" si="3"/>
        <v>1</v>
      </c>
      <c r="AN29" s="14">
        <f t="shared" si="4"/>
        <v>2</v>
      </c>
      <c r="AO29" s="14" t="str">
        <f t="shared" si="8"/>
        <v/>
      </c>
      <c r="AP29" s="14">
        <f t="shared" si="5"/>
        <v>0</v>
      </c>
      <c r="AQ29" s="14">
        <f>IFERROR(COUNTIF(List_Category_ss_key, 'Details - Spirit-Sake-Vermouth'!AO29), 2)</f>
        <v>1047370</v>
      </c>
    </row>
    <row r="30" spans="1:43" ht="20" customHeight="1" x14ac:dyDescent="0.15">
      <c r="A30" s="29">
        <v>28</v>
      </c>
      <c r="B30" s="135"/>
      <c r="C30" s="132"/>
      <c r="D30" s="133"/>
      <c r="E30" s="134"/>
      <c r="F30" s="134"/>
      <c r="G30" s="134"/>
      <c r="H30" s="132"/>
      <c r="I30" s="135"/>
      <c r="J30" s="134"/>
      <c r="K30" s="132"/>
      <c r="L30" s="135"/>
      <c r="M30" s="134"/>
      <c r="N30" s="134"/>
      <c r="O30" s="132"/>
      <c r="P30" s="135"/>
      <c r="Q30" s="132"/>
      <c r="R30" s="135"/>
      <c r="S30" s="136"/>
      <c r="T30" s="134"/>
      <c r="U30" s="136"/>
      <c r="V30" s="134"/>
      <c r="W30" s="136"/>
      <c r="X30" s="134"/>
      <c r="Y30" s="136"/>
      <c r="Z30" s="134"/>
      <c r="AA30" s="137"/>
      <c r="AB30" s="138">
        <f t="shared" si="6"/>
        <v>0</v>
      </c>
      <c r="AC30" s="139"/>
      <c r="AD30" s="139"/>
      <c r="AE30" s="140"/>
      <c r="AF30" s="135"/>
      <c r="AG30" s="132"/>
      <c r="AH30" s="63">
        <f t="shared" ca="1" si="0"/>
        <v>0</v>
      </c>
      <c r="AI30" s="63">
        <f t="shared" ca="1" si="7"/>
        <v>0</v>
      </c>
      <c r="AK30" s="14">
        <f t="shared" si="1"/>
        <v>1</v>
      </c>
      <c r="AL30" s="14">
        <f t="shared" si="2"/>
        <v>2</v>
      </c>
      <c r="AM30" s="14">
        <f t="shared" si="3"/>
        <v>1</v>
      </c>
      <c r="AN30" s="14">
        <f t="shared" si="4"/>
        <v>2</v>
      </c>
      <c r="AO30" s="14" t="str">
        <f t="shared" si="8"/>
        <v/>
      </c>
      <c r="AP30" s="14">
        <f t="shared" si="5"/>
        <v>0</v>
      </c>
      <c r="AQ30" s="14">
        <f>IFERROR(COUNTIF(List_Category_ss_key, 'Details - Spirit-Sake-Vermouth'!AO30), 2)</f>
        <v>1047370</v>
      </c>
    </row>
    <row r="31" spans="1:43" ht="20" customHeight="1" x14ac:dyDescent="0.15">
      <c r="A31" s="29">
        <v>29</v>
      </c>
      <c r="B31" s="135"/>
      <c r="C31" s="132"/>
      <c r="D31" s="133"/>
      <c r="E31" s="134"/>
      <c r="F31" s="134"/>
      <c r="G31" s="134"/>
      <c r="H31" s="132"/>
      <c r="I31" s="135"/>
      <c r="J31" s="134"/>
      <c r="K31" s="132"/>
      <c r="L31" s="135"/>
      <c r="M31" s="134"/>
      <c r="N31" s="134"/>
      <c r="O31" s="132"/>
      <c r="P31" s="135"/>
      <c r="Q31" s="132"/>
      <c r="R31" s="135"/>
      <c r="S31" s="136"/>
      <c r="T31" s="134"/>
      <c r="U31" s="136"/>
      <c r="V31" s="134"/>
      <c r="W31" s="136"/>
      <c r="X31" s="134"/>
      <c r="Y31" s="136"/>
      <c r="Z31" s="134"/>
      <c r="AA31" s="137"/>
      <c r="AB31" s="138">
        <f t="shared" si="6"/>
        <v>0</v>
      </c>
      <c r="AC31" s="139"/>
      <c r="AD31" s="139"/>
      <c r="AE31" s="140"/>
      <c r="AF31" s="135"/>
      <c r="AG31" s="132"/>
      <c r="AH31" s="63">
        <f t="shared" ca="1" si="0"/>
        <v>0</v>
      </c>
      <c r="AI31" s="63">
        <f t="shared" ca="1" si="7"/>
        <v>0</v>
      </c>
      <c r="AK31" s="14">
        <f t="shared" si="1"/>
        <v>1</v>
      </c>
      <c r="AL31" s="14">
        <f t="shared" si="2"/>
        <v>2</v>
      </c>
      <c r="AM31" s="14">
        <f t="shared" si="3"/>
        <v>1</v>
      </c>
      <c r="AN31" s="14">
        <f t="shared" si="4"/>
        <v>2</v>
      </c>
      <c r="AO31" s="14" t="str">
        <f t="shared" si="8"/>
        <v/>
      </c>
      <c r="AP31" s="14">
        <f t="shared" si="5"/>
        <v>0</v>
      </c>
      <c r="AQ31" s="14">
        <f>IFERROR(COUNTIF(List_Category_ss_key, 'Details - Spirit-Sake-Vermouth'!AO31), 2)</f>
        <v>1047370</v>
      </c>
    </row>
    <row r="32" spans="1:43" ht="20" customHeight="1" x14ac:dyDescent="0.15">
      <c r="A32" s="29">
        <v>30</v>
      </c>
      <c r="B32" s="135"/>
      <c r="C32" s="132"/>
      <c r="D32" s="133"/>
      <c r="E32" s="134"/>
      <c r="F32" s="134"/>
      <c r="G32" s="134"/>
      <c r="H32" s="132"/>
      <c r="I32" s="135"/>
      <c r="J32" s="134"/>
      <c r="K32" s="132"/>
      <c r="L32" s="135"/>
      <c r="M32" s="134"/>
      <c r="N32" s="134"/>
      <c r="O32" s="132"/>
      <c r="P32" s="135"/>
      <c r="Q32" s="132"/>
      <c r="R32" s="135"/>
      <c r="S32" s="136"/>
      <c r="T32" s="134"/>
      <c r="U32" s="136"/>
      <c r="V32" s="134"/>
      <c r="W32" s="136"/>
      <c r="X32" s="134"/>
      <c r="Y32" s="136"/>
      <c r="Z32" s="134"/>
      <c r="AA32" s="137"/>
      <c r="AB32" s="138">
        <f t="shared" si="6"/>
        <v>0</v>
      </c>
      <c r="AC32" s="139"/>
      <c r="AD32" s="139"/>
      <c r="AE32" s="140"/>
      <c r="AF32" s="135"/>
      <c r="AG32" s="132"/>
      <c r="AH32" s="63">
        <f t="shared" ca="1" si="0"/>
        <v>0</v>
      </c>
      <c r="AI32" s="63">
        <f t="shared" ca="1" si="7"/>
        <v>0</v>
      </c>
      <c r="AK32" s="14">
        <f t="shared" si="1"/>
        <v>1</v>
      </c>
      <c r="AL32" s="14">
        <f t="shared" si="2"/>
        <v>2</v>
      </c>
      <c r="AM32" s="14">
        <f t="shared" si="3"/>
        <v>1</v>
      </c>
      <c r="AN32" s="14">
        <f t="shared" si="4"/>
        <v>2</v>
      </c>
      <c r="AO32" s="14" t="str">
        <f t="shared" si="8"/>
        <v/>
      </c>
      <c r="AP32" s="14">
        <f t="shared" si="5"/>
        <v>0</v>
      </c>
      <c r="AQ32" s="14">
        <f>IFERROR(COUNTIF(List_Category_ss_key, 'Details - Spirit-Sake-Vermouth'!AO32), 2)</f>
        <v>1047370</v>
      </c>
    </row>
    <row r="33" spans="1:43" ht="20" customHeight="1" x14ac:dyDescent="0.15">
      <c r="A33" s="29">
        <v>31</v>
      </c>
      <c r="B33" s="135"/>
      <c r="C33" s="132"/>
      <c r="D33" s="133"/>
      <c r="E33" s="134"/>
      <c r="F33" s="134"/>
      <c r="G33" s="134"/>
      <c r="H33" s="132"/>
      <c r="I33" s="135"/>
      <c r="J33" s="134"/>
      <c r="K33" s="132"/>
      <c r="L33" s="135"/>
      <c r="M33" s="134"/>
      <c r="N33" s="134"/>
      <c r="O33" s="132"/>
      <c r="P33" s="135"/>
      <c r="Q33" s="132"/>
      <c r="R33" s="135"/>
      <c r="S33" s="136"/>
      <c r="T33" s="134"/>
      <c r="U33" s="136"/>
      <c r="V33" s="134"/>
      <c r="W33" s="136"/>
      <c r="X33" s="134"/>
      <c r="Y33" s="136"/>
      <c r="Z33" s="134"/>
      <c r="AA33" s="137"/>
      <c r="AB33" s="138">
        <f t="shared" si="6"/>
        <v>0</v>
      </c>
      <c r="AC33" s="139"/>
      <c r="AD33" s="139"/>
      <c r="AE33" s="140"/>
      <c r="AF33" s="135"/>
      <c r="AG33" s="132"/>
      <c r="AH33" s="63">
        <f t="shared" ca="1" si="0"/>
        <v>0</v>
      </c>
      <c r="AI33" s="63">
        <f t="shared" ca="1" si="7"/>
        <v>0</v>
      </c>
      <c r="AK33" s="14">
        <f t="shared" si="1"/>
        <v>1</v>
      </c>
      <c r="AL33" s="14">
        <f t="shared" si="2"/>
        <v>2</v>
      </c>
      <c r="AM33" s="14">
        <f t="shared" si="3"/>
        <v>1</v>
      </c>
      <c r="AN33" s="14">
        <f t="shared" si="4"/>
        <v>2</v>
      </c>
      <c r="AO33" s="14" t="str">
        <f t="shared" si="8"/>
        <v/>
      </c>
      <c r="AP33" s="14">
        <f t="shared" si="5"/>
        <v>0</v>
      </c>
      <c r="AQ33" s="14">
        <f>IFERROR(COUNTIF(List_Category_ss_key, 'Details - Spirit-Sake-Vermouth'!AO33), 2)</f>
        <v>1047370</v>
      </c>
    </row>
    <row r="34" spans="1:43" ht="20" customHeight="1" x14ac:dyDescent="0.15">
      <c r="A34" s="29">
        <v>32</v>
      </c>
      <c r="B34" s="135"/>
      <c r="C34" s="132"/>
      <c r="D34" s="133"/>
      <c r="E34" s="134"/>
      <c r="F34" s="134"/>
      <c r="G34" s="134"/>
      <c r="H34" s="132"/>
      <c r="I34" s="135"/>
      <c r="J34" s="134"/>
      <c r="K34" s="132"/>
      <c r="L34" s="135"/>
      <c r="M34" s="134"/>
      <c r="N34" s="134"/>
      <c r="O34" s="132"/>
      <c r="P34" s="135"/>
      <c r="Q34" s="132"/>
      <c r="R34" s="135"/>
      <c r="S34" s="136"/>
      <c r="T34" s="134"/>
      <c r="U34" s="136"/>
      <c r="V34" s="134"/>
      <c r="W34" s="136"/>
      <c r="X34" s="134"/>
      <c r="Y34" s="136"/>
      <c r="Z34" s="134"/>
      <c r="AA34" s="137"/>
      <c r="AB34" s="138">
        <f t="shared" si="6"/>
        <v>0</v>
      </c>
      <c r="AC34" s="139"/>
      <c r="AD34" s="139"/>
      <c r="AE34" s="140"/>
      <c r="AF34" s="135"/>
      <c r="AG34" s="132"/>
      <c r="AH34" s="63">
        <f t="shared" ref="AH34:AH65" ca="1" si="9">IF(B34&lt;&gt;"", OFFSET(FeeSpiritHKD, 0, InvoiceCurrencyOffset)*(1-InvoiceDiscount), 0)</f>
        <v>0</v>
      </c>
      <c r="AI34" s="63">
        <f t="shared" ca="1" si="7"/>
        <v>0</v>
      </c>
      <c r="AK34" s="14">
        <f t="shared" ref="AK34:AK65" si="10">IFERROR(MATCH(D34, List_Category_key, FALSE),1)</f>
        <v>1</v>
      </c>
      <c r="AL34" s="14">
        <f t="shared" ref="AL34:AL65" si="11">IFERROR(MATCH(D34 &amp; " Total", List_Category_key, FALSE), 2)</f>
        <v>2</v>
      </c>
      <c r="AM34" s="14">
        <f t="shared" ref="AM34:AM65" si="12">IFERROR(MATCH(E34, List_Category_s_key, FALSE), 1)</f>
        <v>1</v>
      </c>
      <c r="AN34" s="14">
        <f t="shared" ref="AN34:AN65" si="13">IFERROR(MATCH(E34 &amp; " Total", List_Category_s_key, FALSE), 2)</f>
        <v>2</v>
      </c>
      <c r="AO34" s="14" t="str">
        <f t="shared" si="8"/>
        <v/>
      </c>
      <c r="AP34" s="14">
        <f t="shared" ref="AP34:AP65" si="14">IFERROR(MATCH(AO34, List_Category_ss_key, FALSE)-1,0)</f>
        <v>0</v>
      </c>
      <c r="AQ34" s="14">
        <f>IFERROR(COUNTIF(List_Category_ss_key, 'Details - Spirit-Sake-Vermouth'!AO34), 2)</f>
        <v>1047370</v>
      </c>
    </row>
    <row r="35" spans="1:43" ht="20" customHeight="1" x14ac:dyDescent="0.15">
      <c r="A35" s="29">
        <v>33</v>
      </c>
      <c r="B35" s="135"/>
      <c r="C35" s="132"/>
      <c r="D35" s="133"/>
      <c r="E35" s="134"/>
      <c r="F35" s="134"/>
      <c r="G35" s="134"/>
      <c r="H35" s="132"/>
      <c r="I35" s="135"/>
      <c r="J35" s="134"/>
      <c r="K35" s="132"/>
      <c r="L35" s="135"/>
      <c r="M35" s="134"/>
      <c r="N35" s="134"/>
      <c r="O35" s="132"/>
      <c r="P35" s="135"/>
      <c r="Q35" s="132"/>
      <c r="R35" s="135"/>
      <c r="S35" s="136"/>
      <c r="T35" s="134"/>
      <c r="U35" s="136"/>
      <c r="V35" s="134"/>
      <c r="W35" s="136"/>
      <c r="X35" s="134"/>
      <c r="Y35" s="136"/>
      <c r="Z35" s="134"/>
      <c r="AA35" s="137"/>
      <c r="AB35" s="138">
        <f t="shared" si="6"/>
        <v>0</v>
      </c>
      <c r="AC35" s="139"/>
      <c r="AD35" s="139"/>
      <c r="AE35" s="140"/>
      <c r="AF35" s="135"/>
      <c r="AG35" s="132"/>
      <c r="AH35" s="63">
        <f t="shared" ca="1" si="9"/>
        <v>0</v>
      </c>
      <c r="AI35" s="63">
        <f t="shared" ref="AI35:AI66" ca="1" si="15">IF(B35&lt;&gt;"",IF(AC35="YES", OFFSET(FeeShippingHKD,0,InvoiceCurrencyOffset),0), 0)</f>
        <v>0</v>
      </c>
      <c r="AK35" s="14">
        <f t="shared" si="10"/>
        <v>1</v>
      </c>
      <c r="AL35" s="14">
        <f t="shared" si="11"/>
        <v>2</v>
      </c>
      <c r="AM35" s="14">
        <f t="shared" si="12"/>
        <v>1</v>
      </c>
      <c r="AN35" s="14">
        <f t="shared" si="13"/>
        <v>2</v>
      </c>
      <c r="AO35" s="14" t="str">
        <f t="shared" si="8"/>
        <v/>
      </c>
      <c r="AP35" s="14">
        <f t="shared" si="14"/>
        <v>0</v>
      </c>
      <c r="AQ35" s="14">
        <f>IFERROR(COUNTIF(List_Category_ss_key, 'Details - Spirit-Sake-Vermouth'!AO35), 2)</f>
        <v>1047370</v>
      </c>
    </row>
    <row r="36" spans="1:43" ht="20" customHeight="1" x14ac:dyDescent="0.15">
      <c r="A36" s="29">
        <v>34</v>
      </c>
      <c r="B36" s="135"/>
      <c r="C36" s="132"/>
      <c r="D36" s="133"/>
      <c r="E36" s="134"/>
      <c r="F36" s="134"/>
      <c r="G36" s="134"/>
      <c r="H36" s="132"/>
      <c r="I36" s="135"/>
      <c r="J36" s="134"/>
      <c r="K36" s="132"/>
      <c r="L36" s="135"/>
      <c r="M36" s="134"/>
      <c r="N36" s="134"/>
      <c r="O36" s="132"/>
      <c r="P36" s="135"/>
      <c r="Q36" s="132"/>
      <c r="R36" s="135"/>
      <c r="S36" s="136"/>
      <c r="T36" s="134"/>
      <c r="U36" s="136"/>
      <c r="V36" s="134"/>
      <c r="W36" s="136"/>
      <c r="X36" s="134"/>
      <c r="Y36" s="136"/>
      <c r="Z36" s="134"/>
      <c r="AA36" s="137"/>
      <c r="AB36" s="138">
        <f t="shared" si="6"/>
        <v>0</v>
      </c>
      <c r="AC36" s="139"/>
      <c r="AD36" s="139"/>
      <c r="AE36" s="140"/>
      <c r="AF36" s="135"/>
      <c r="AG36" s="132"/>
      <c r="AH36" s="63">
        <f t="shared" ca="1" si="9"/>
        <v>0</v>
      </c>
      <c r="AI36" s="63">
        <f t="shared" ca="1" si="15"/>
        <v>0</v>
      </c>
      <c r="AK36" s="14">
        <f t="shared" si="10"/>
        <v>1</v>
      </c>
      <c r="AL36" s="14">
        <f t="shared" si="11"/>
        <v>2</v>
      </c>
      <c r="AM36" s="14">
        <f t="shared" si="12"/>
        <v>1</v>
      </c>
      <c r="AN36" s="14">
        <f t="shared" si="13"/>
        <v>2</v>
      </c>
      <c r="AO36" s="14" t="str">
        <f t="shared" si="8"/>
        <v/>
      </c>
      <c r="AP36" s="14">
        <f t="shared" si="14"/>
        <v>0</v>
      </c>
      <c r="AQ36" s="14">
        <f>IFERROR(COUNTIF(List_Category_ss_key, 'Details - Spirit-Sake-Vermouth'!AO36), 2)</f>
        <v>1047370</v>
      </c>
    </row>
    <row r="37" spans="1:43" ht="20" customHeight="1" x14ac:dyDescent="0.15">
      <c r="A37" s="29">
        <v>35</v>
      </c>
      <c r="B37" s="135"/>
      <c r="C37" s="132"/>
      <c r="D37" s="133"/>
      <c r="E37" s="134"/>
      <c r="F37" s="134"/>
      <c r="G37" s="134"/>
      <c r="H37" s="132"/>
      <c r="I37" s="135"/>
      <c r="J37" s="134"/>
      <c r="K37" s="132"/>
      <c r="L37" s="135"/>
      <c r="M37" s="134"/>
      <c r="N37" s="134"/>
      <c r="O37" s="132"/>
      <c r="P37" s="135"/>
      <c r="Q37" s="132"/>
      <c r="R37" s="135"/>
      <c r="S37" s="136"/>
      <c r="T37" s="134"/>
      <c r="U37" s="136"/>
      <c r="V37" s="134"/>
      <c r="W37" s="136"/>
      <c r="X37" s="134"/>
      <c r="Y37" s="136"/>
      <c r="Z37" s="134"/>
      <c r="AA37" s="137"/>
      <c r="AB37" s="138">
        <f t="shared" si="6"/>
        <v>0</v>
      </c>
      <c r="AC37" s="139"/>
      <c r="AD37" s="139"/>
      <c r="AE37" s="140"/>
      <c r="AF37" s="135"/>
      <c r="AG37" s="132"/>
      <c r="AH37" s="63">
        <f t="shared" ca="1" si="9"/>
        <v>0</v>
      </c>
      <c r="AI37" s="63">
        <f t="shared" ca="1" si="15"/>
        <v>0</v>
      </c>
      <c r="AK37" s="14">
        <f t="shared" si="10"/>
        <v>1</v>
      </c>
      <c r="AL37" s="14">
        <f t="shared" si="11"/>
        <v>2</v>
      </c>
      <c r="AM37" s="14">
        <f t="shared" si="12"/>
        <v>1</v>
      </c>
      <c r="AN37" s="14">
        <f t="shared" si="13"/>
        <v>2</v>
      </c>
      <c r="AO37" s="14" t="str">
        <f t="shared" si="8"/>
        <v/>
      </c>
      <c r="AP37" s="14">
        <f t="shared" si="14"/>
        <v>0</v>
      </c>
      <c r="AQ37" s="14">
        <f>IFERROR(COUNTIF(List_Category_ss_key, 'Details - Spirit-Sake-Vermouth'!AO37), 2)</f>
        <v>1047370</v>
      </c>
    </row>
    <row r="38" spans="1:43" ht="20" customHeight="1" x14ac:dyDescent="0.15">
      <c r="A38" s="29">
        <v>36</v>
      </c>
      <c r="B38" s="135"/>
      <c r="C38" s="132"/>
      <c r="D38" s="133"/>
      <c r="E38" s="134"/>
      <c r="F38" s="134"/>
      <c r="G38" s="134"/>
      <c r="H38" s="132"/>
      <c r="I38" s="135"/>
      <c r="J38" s="134"/>
      <c r="K38" s="132"/>
      <c r="L38" s="135"/>
      <c r="M38" s="134"/>
      <c r="N38" s="134"/>
      <c r="O38" s="132"/>
      <c r="P38" s="135"/>
      <c r="Q38" s="132"/>
      <c r="R38" s="135"/>
      <c r="S38" s="136"/>
      <c r="T38" s="134"/>
      <c r="U38" s="136"/>
      <c r="V38" s="134"/>
      <c r="W38" s="136"/>
      <c r="X38" s="134"/>
      <c r="Y38" s="136"/>
      <c r="Z38" s="134"/>
      <c r="AA38" s="137"/>
      <c r="AB38" s="138">
        <f t="shared" si="6"/>
        <v>0</v>
      </c>
      <c r="AC38" s="139"/>
      <c r="AD38" s="139"/>
      <c r="AE38" s="140"/>
      <c r="AF38" s="135"/>
      <c r="AG38" s="132"/>
      <c r="AH38" s="63">
        <f t="shared" ca="1" si="9"/>
        <v>0</v>
      </c>
      <c r="AI38" s="63">
        <f t="shared" ca="1" si="15"/>
        <v>0</v>
      </c>
      <c r="AK38" s="14">
        <f t="shared" si="10"/>
        <v>1</v>
      </c>
      <c r="AL38" s="14">
        <f t="shared" si="11"/>
        <v>2</v>
      </c>
      <c r="AM38" s="14">
        <f t="shared" si="12"/>
        <v>1</v>
      </c>
      <c r="AN38" s="14">
        <f t="shared" si="13"/>
        <v>2</v>
      </c>
      <c r="AO38" s="14" t="str">
        <f t="shared" si="8"/>
        <v/>
      </c>
      <c r="AP38" s="14">
        <f t="shared" si="14"/>
        <v>0</v>
      </c>
      <c r="AQ38" s="14">
        <f>IFERROR(COUNTIF(List_Category_ss_key, 'Details - Spirit-Sake-Vermouth'!AO38), 2)</f>
        <v>1047370</v>
      </c>
    </row>
    <row r="39" spans="1:43" ht="20" customHeight="1" x14ac:dyDescent="0.15">
      <c r="A39" s="29">
        <v>37</v>
      </c>
      <c r="B39" s="135"/>
      <c r="C39" s="132"/>
      <c r="D39" s="133"/>
      <c r="E39" s="134"/>
      <c r="F39" s="134"/>
      <c r="G39" s="134"/>
      <c r="H39" s="132"/>
      <c r="I39" s="135"/>
      <c r="J39" s="134"/>
      <c r="K39" s="132"/>
      <c r="L39" s="135"/>
      <c r="M39" s="134"/>
      <c r="N39" s="134"/>
      <c r="O39" s="132"/>
      <c r="P39" s="135"/>
      <c r="Q39" s="132"/>
      <c r="R39" s="135"/>
      <c r="S39" s="136"/>
      <c r="T39" s="134"/>
      <c r="U39" s="136"/>
      <c r="V39" s="134"/>
      <c r="W39" s="136"/>
      <c r="X39" s="134"/>
      <c r="Y39" s="136"/>
      <c r="Z39" s="134"/>
      <c r="AA39" s="137"/>
      <c r="AB39" s="138">
        <f t="shared" si="6"/>
        <v>0</v>
      </c>
      <c r="AC39" s="139"/>
      <c r="AD39" s="139"/>
      <c r="AE39" s="140"/>
      <c r="AF39" s="135"/>
      <c r="AG39" s="132"/>
      <c r="AH39" s="63">
        <f t="shared" ca="1" si="9"/>
        <v>0</v>
      </c>
      <c r="AI39" s="63">
        <f t="shared" ca="1" si="15"/>
        <v>0</v>
      </c>
      <c r="AK39" s="14">
        <f t="shared" si="10"/>
        <v>1</v>
      </c>
      <c r="AL39" s="14">
        <f t="shared" si="11"/>
        <v>2</v>
      </c>
      <c r="AM39" s="14">
        <f t="shared" si="12"/>
        <v>1</v>
      </c>
      <c r="AN39" s="14">
        <f t="shared" si="13"/>
        <v>2</v>
      </c>
      <c r="AO39" s="14" t="str">
        <f t="shared" si="8"/>
        <v/>
      </c>
      <c r="AP39" s="14">
        <f t="shared" si="14"/>
        <v>0</v>
      </c>
      <c r="AQ39" s="14">
        <f>IFERROR(COUNTIF(List_Category_ss_key, 'Details - Spirit-Sake-Vermouth'!AO39), 2)</f>
        <v>1047370</v>
      </c>
    </row>
    <row r="40" spans="1:43" ht="20" customHeight="1" x14ac:dyDescent="0.15">
      <c r="A40" s="29">
        <v>38</v>
      </c>
      <c r="B40" s="135"/>
      <c r="C40" s="132"/>
      <c r="D40" s="133"/>
      <c r="E40" s="134"/>
      <c r="F40" s="134"/>
      <c r="G40" s="134"/>
      <c r="H40" s="132"/>
      <c r="I40" s="135"/>
      <c r="J40" s="134"/>
      <c r="K40" s="132"/>
      <c r="L40" s="135"/>
      <c r="M40" s="134"/>
      <c r="N40" s="134"/>
      <c r="O40" s="132"/>
      <c r="P40" s="135"/>
      <c r="Q40" s="132"/>
      <c r="R40" s="135"/>
      <c r="S40" s="136"/>
      <c r="T40" s="134"/>
      <c r="U40" s="136"/>
      <c r="V40" s="134"/>
      <c r="W40" s="136"/>
      <c r="X40" s="134"/>
      <c r="Y40" s="136"/>
      <c r="Z40" s="134"/>
      <c r="AA40" s="137"/>
      <c r="AB40" s="138">
        <f t="shared" si="6"/>
        <v>0</v>
      </c>
      <c r="AC40" s="139"/>
      <c r="AD40" s="139"/>
      <c r="AE40" s="140"/>
      <c r="AF40" s="135"/>
      <c r="AG40" s="132"/>
      <c r="AH40" s="63">
        <f t="shared" ca="1" si="9"/>
        <v>0</v>
      </c>
      <c r="AI40" s="63">
        <f t="shared" ca="1" si="15"/>
        <v>0</v>
      </c>
      <c r="AK40" s="14">
        <f t="shared" si="10"/>
        <v>1</v>
      </c>
      <c r="AL40" s="14">
        <f t="shared" si="11"/>
        <v>2</v>
      </c>
      <c r="AM40" s="14">
        <f t="shared" si="12"/>
        <v>1</v>
      </c>
      <c r="AN40" s="14">
        <f t="shared" si="13"/>
        <v>2</v>
      </c>
      <c r="AO40" s="14" t="str">
        <f t="shared" si="8"/>
        <v/>
      </c>
      <c r="AP40" s="14">
        <f t="shared" si="14"/>
        <v>0</v>
      </c>
      <c r="AQ40" s="14">
        <f>IFERROR(COUNTIF(List_Category_ss_key, 'Details - Spirit-Sake-Vermouth'!AO40), 2)</f>
        <v>1047370</v>
      </c>
    </row>
    <row r="41" spans="1:43" ht="20" customHeight="1" x14ac:dyDescent="0.15">
      <c r="A41" s="29">
        <v>39</v>
      </c>
      <c r="B41" s="135"/>
      <c r="C41" s="132"/>
      <c r="D41" s="133"/>
      <c r="E41" s="134"/>
      <c r="F41" s="134"/>
      <c r="G41" s="134"/>
      <c r="H41" s="132"/>
      <c r="I41" s="135"/>
      <c r="J41" s="134"/>
      <c r="K41" s="132"/>
      <c r="L41" s="135"/>
      <c r="M41" s="134"/>
      <c r="N41" s="134"/>
      <c r="O41" s="132"/>
      <c r="P41" s="135"/>
      <c r="Q41" s="132"/>
      <c r="R41" s="135"/>
      <c r="S41" s="136"/>
      <c r="T41" s="134"/>
      <c r="U41" s="136"/>
      <c r="V41" s="134"/>
      <c r="W41" s="136"/>
      <c r="X41" s="134"/>
      <c r="Y41" s="136"/>
      <c r="Z41" s="134"/>
      <c r="AA41" s="137"/>
      <c r="AB41" s="138">
        <f t="shared" si="6"/>
        <v>0</v>
      </c>
      <c r="AC41" s="139"/>
      <c r="AD41" s="139"/>
      <c r="AE41" s="140"/>
      <c r="AF41" s="135"/>
      <c r="AG41" s="132"/>
      <c r="AH41" s="63">
        <f t="shared" ca="1" si="9"/>
        <v>0</v>
      </c>
      <c r="AI41" s="63">
        <f t="shared" ca="1" si="15"/>
        <v>0</v>
      </c>
      <c r="AK41" s="14">
        <f t="shared" si="10"/>
        <v>1</v>
      </c>
      <c r="AL41" s="14">
        <f t="shared" si="11"/>
        <v>2</v>
      </c>
      <c r="AM41" s="14">
        <f t="shared" si="12"/>
        <v>1</v>
      </c>
      <c r="AN41" s="14">
        <f t="shared" si="13"/>
        <v>2</v>
      </c>
      <c r="AO41" s="14" t="str">
        <f t="shared" si="8"/>
        <v/>
      </c>
      <c r="AP41" s="14">
        <f t="shared" si="14"/>
        <v>0</v>
      </c>
      <c r="AQ41" s="14">
        <f>IFERROR(COUNTIF(List_Category_ss_key, 'Details - Spirit-Sake-Vermouth'!AO41), 2)</f>
        <v>1047370</v>
      </c>
    </row>
    <row r="42" spans="1:43" ht="20" customHeight="1" x14ac:dyDescent="0.15">
      <c r="A42" s="29">
        <v>40</v>
      </c>
      <c r="B42" s="135"/>
      <c r="C42" s="132"/>
      <c r="D42" s="133"/>
      <c r="E42" s="134"/>
      <c r="F42" s="134"/>
      <c r="G42" s="134"/>
      <c r="H42" s="132"/>
      <c r="I42" s="135"/>
      <c r="J42" s="134"/>
      <c r="K42" s="132"/>
      <c r="L42" s="135"/>
      <c r="M42" s="134"/>
      <c r="N42" s="134"/>
      <c r="O42" s="132"/>
      <c r="P42" s="135"/>
      <c r="Q42" s="132"/>
      <c r="R42" s="135"/>
      <c r="S42" s="136"/>
      <c r="T42" s="134"/>
      <c r="U42" s="136"/>
      <c r="V42" s="134"/>
      <c r="W42" s="136"/>
      <c r="X42" s="134"/>
      <c r="Y42" s="136"/>
      <c r="Z42" s="134"/>
      <c r="AA42" s="137"/>
      <c r="AB42" s="138">
        <f t="shared" si="6"/>
        <v>0</v>
      </c>
      <c r="AC42" s="139"/>
      <c r="AD42" s="139"/>
      <c r="AE42" s="140"/>
      <c r="AF42" s="135"/>
      <c r="AG42" s="132"/>
      <c r="AH42" s="63">
        <f t="shared" ca="1" si="9"/>
        <v>0</v>
      </c>
      <c r="AI42" s="63">
        <f t="shared" ca="1" si="15"/>
        <v>0</v>
      </c>
      <c r="AK42" s="14">
        <f t="shared" si="10"/>
        <v>1</v>
      </c>
      <c r="AL42" s="14">
        <f t="shared" si="11"/>
        <v>2</v>
      </c>
      <c r="AM42" s="14">
        <f t="shared" si="12"/>
        <v>1</v>
      </c>
      <c r="AN42" s="14">
        <f t="shared" si="13"/>
        <v>2</v>
      </c>
      <c r="AO42" s="14" t="str">
        <f t="shared" si="8"/>
        <v/>
      </c>
      <c r="AP42" s="14">
        <f t="shared" si="14"/>
        <v>0</v>
      </c>
      <c r="AQ42" s="14">
        <f>IFERROR(COUNTIF(List_Category_ss_key, 'Details - Spirit-Sake-Vermouth'!AO42), 2)</f>
        <v>1047370</v>
      </c>
    </row>
    <row r="43" spans="1:43" ht="20" customHeight="1" x14ac:dyDescent="0.15">
      <c r="A43" s="29">
        <v>41</v>
      </c>
      <c r="B43" s="135"/>
      <c r="C43" s="132"/>
      <c r="D43" s="133"/>
      <c r="E43" s="134"/>
      <c r="F43" s="134"/>
      <c r="G43" s="134"/>
      <c r="H43" s="132"/>
      <c r="I43" s="135"/>
      <c r="J43" s="134"/>
      <c r="K43" s="132"/>
      <c r="L43" s="135"/>
      <c r="M43" s="134"/>
      <c r="N43" s="134"/>
      <c r="O43" s="132"/>
      <c r="P43" s="135"/>
      <c r="Q43" s="132"/>
      <c r="R43" s="135"/>
      <c r="S43" s="136"/>
      <c r="T43" s="134"/>
      <c r="U43" s="136"/>
      <c r="V43" s="134"/>
      <c r="W43" s="136"/>
      <c r="X43" s="134"/>
      <c r="Y43" s="136"/>
      <c r="Z43" s="134"/>
      <c r="AA43" s="137"/>
      <c r="AB43" s="138">
        <f t="shared" si="6"/>
        <v>0</v>
      </c>
      <c r="AC43" s="139"/>
      <c r="AD43" s="139"/>
      <c r="AE43" s="140"/>
      <c r="AF43" s="135"/>
      <c r="AG43" s="132"/>
      <c r="AH43" s="63">
        <f t="shared" ca="1" si="9"/>
        <v>0</v>
      </c>
      <c r="AI43" s="63">
        <f t="shared" ca="1" si="15"/>
        <v>0</v>
      </c>
      <c r="AK43" s="14">
        <f t="shared" si="10"/>
        <v>1</v>
      </c>
      <c r="AL43" s="14">
        <f t="shared" si="11"/>
        <v>2</v>
      </c>
      <c r="AM43" s="14">
        <f t="shared" si="12"/>
        <v>1</v>
      </c>
      <c r="AN43" s="14">
        <f t="shared" si="13"/>
        <v>2</v>
      </c>
      <c r="AO43" s="14" t="str">
        <f t="shared" si="8"/>
        <v/>
      </c>
      <c r="AP43" s="14">
        <f t="shared" si="14"/>
        <v>0</v>
      </c>
      <c r="AQ43" s="14">
        <f>IFERROR(COUNTIF(List_Category_ss_key, 'Details - Spirit-Sake-Vermouth'!AO43), 2)</f>
        <v>1047370</v>
      </c>
    </row>
    <row r="44" spans="1:43" ht="20" customHeight="1" x14ac:dyDescent="0.15">
      <c r="A44" s="29">
        <v>42</v>
      </c>
      <c r="B44" s="135"/>
      <c r="C44" s="132"/>
      <c r="D44" s="133"/>
      <c r="E44" s="134"/>
      <c r="F44" s="134"/>
      <c r="G44" s="134"/>
      <c r="H44" s="132"/>
      <c r="I44" s="135"/>
      <c r="J44" s="134"/>
      <c r="K44" s="132"/>
      <c r="L44" s="135"/>
      <c r="M44" s="134"/>
      <c r="N44" s="134"/>
      <c r="O44" s="132"/>
      <c r="P44" s="135"/>
      <c r="Q44" s="132"/>
      <c r="R44" s="135"/>
      <c r="S44" s="136"/>
      <c r="T44" s="134"/>
      <c r="U44" s="136"/>
      <c r="V44" s="134"/>
      <c r="W44" s="136"/>
      <c r="X44" s="134"/>
      <c r="Y44" s="136"/>
      <c r="Z44" s="134"/>
      <c r="AA44" s="137"/>
      <c r="AB44" s="138">
        <f t="shared" si="6"/>
        <v>0</v>
      </c>
      <c r="AC44" s="139"/>
      <c r="AD44" s="139"/>
      <c r="AE44" s="140"/>
      <c r="AF44" s="135"/>
      <c r="AG44" s="132"/>
      <c r="AH44" s="63">
        <f t="shared" ca="1" si="9"/>
        <v>0</v>
      </c>
      <c r="AI44" s="63">
        <f t="shared" ca="1" si="15"/>
        <v>0</v>
      </c>
      <c r="AK44" s="14">
        <f t="shared" si="10"/>
        <v>1</v>
      </c>
      <c r="AL44" s="14">
        <f t="shared" si="11"/>
        <v>2</v>
      </c>
      <c r="AM44" s="14">
        <f t="shared" si="12"/>
        <v>1</v>
      </c>
      <c r="AN44" s="14">
        <f t="shared" si="13"/>
        <v>2</v>
      </c>
      <c r="AO44" s="14" t="str">
        <f t="shared" si="8"/>
        <v/>
      </c>
      <c r="AP44" s="14">
        <f t="shared" si="14"/>
        <v>0</v>
      </c>
      <c r="AQ44" s="14">
        <f>IFERROR(COUNTIF(List_Category_ss_key, 'Details - Spirit-Sake-Vermouth'!AO44), 2)</f>
        <v>1047370</v>
      </c>
    </row>
    <row r="45" spans="1:43" ht="20" customHeight="1" x14ac:dyDescent="0.15">
      <c r="A45" s="29">
        <v>43</v>
      </c>
      <c r="B45" s="135"/>
      <c r="C45" s="132"/>
      <c r="D45" s="133"/>
      <c r="E45" s="134"/>
      <c r="F45" s="134"/>
      <c r="G45" s="134"/>
      <c r="H45" s="132"/>
      <c r="I45" s="135"/>
      <c r="J45" s="134"/>
      <c r="K45" s="132"/>
      <c r="L45" s="135"/>
      <c r="M45" s="134"/>
      <c r="N45" s="134"/>
      <c r="O45" s="132"/>
      <c r="P45" s="135"/>
      <c r="Q45" s="132"/>
      <c r="R45" s="135"/>
      <c r="S45" s="136"/>
      <c r="T45" s="134"/>
      <c r="U45" s="136"/>
      <c r="V45" s="134"/>
      <c r="W45" s="136"/>
      <c r="X45" s="134"/>
      <c r="Y45" s="136"/>
      <c r="Z45" s="134"/>
      <c r="AA45" s="137"/>
      <c r="AB45" s="138">
        <f t="shared" si="6"/>
        <v>0</v>
      </c>
      <c r="AC45" s="139"/>
      <c r="AD45" s="139"/>
      <c r="AE45" s="140"/>
      <c r="AF45" s="135"/>
      <c r="AG45" s="132"/>
      <c r="AH45" s="63">
        <f t="shared" ca="1" si="9"/>
        <v>0</v>
      </c>
      <c r="AI45" s="63">
        <f t="shared" ca="1" si="15"/>
        <v>0</v>
      </c>
      <c r="AK45" s="14">
        <f t="shared" si="10"/>
        <v>1</v>
      </c>
      <c r="AL45" s="14">
        <f t="shared" si="11"/>
        <v>2</v>
      </c>
      <c r="AM45" s="14">
        <f t="shared" si="12"/>
        <v>1</v>
      </c>
      <c r="AN45" s="14">
        <f t="shared" si="13"/>
        <v>2</v>
      </c>
      <c r="AO45" s="14" t="str">
        <f t="shared" si="8"/>
        <v/>
      </c>
      <c r="AP45" s="14">
        <f t="shared" si="14"/>
        <v>0</v>
      </c>
      <c r="AQ45" s="14">
        <f>IFERROR(COUNTIF(List_Category_ss_key, 'Details - Spirit-Sake-Vermouth'!AO45), 2)</f>
        <v>1047370</v>
      </c>
    </row>
    <row r="46" spans="1:43" ht="20" customHeight="1" x14ac:dyDescent="0.15">
      <c r="A46" s="29">
        <v>44</v>
      </c>
      <c r="B46" s="135"/>
      <c r="C46" s="132"/>
      <c r="D46" s="133"/>
      <c r="E46" s="134"/>
      <c r="F46" s="134"/>
      <c r="G46" s="134"/>
      <c r="H46" s="132"/>
      <c r="I46" s="135"/>
      <c r="J46" s="134"/>
      <c r="K46" s="132"/>
      <c r="L46" s="135"/>
      <c r="M46" s="134"/>
      <c r="N46" s="134"/>
      <c r="O46" s="132"/>
      <c r="P46" s="135"/>
      <c r="Q46" s="132"/>
      <c r="R46" s="135"/>
      <c r="S46" s="136"/>
      <c r="T46" s="134"/>
      <c r="U46" s="136"/>
      <c r="V46" s="134"/>
      <c r="W46" s="136"/>
      <c r="X46" s="134"/>
      <c r="Y46" s="136"/>
      <c r="Z46" s="134"/>
      <c r="AA46" s="137"/>
      <c r="AB46" s="138">
        <f t="shared" si="6"/>
        <v>0</v>
      </c>
      <c r="AC46" s="139"/>
      <c r="AD46" s="139"/>
      <c r="AE46" s="140"/>
      <c r="AF46" s="135"/>
      <c r="AG46" s="132"/>
      <c r="AH46" s="63">
        <f t="shared" ca="1" si="9"/>
        <v>0</v>
      </c>
      <c r="AI46" s="63">
        <f t="shared" ca="1" si="15"/>
        <v>0</v>
      </c>
      <c r="AK46" s="14">
        <f t="shared" si="10"/>
        <v>1</v>
      </c>
      <c r="AL46" s="14">
        <f t="shared" si="11"/>
        <v>2</v>
      </c>
      <c r="AM46" s="14">
        <f t="shared" si="12"/>
        <v>1</v>
      </c>
      <c r="AN46" s="14">
        <f t="shared" si="13"/>
        <v>2</v>
      </c>
      <c r="AO46" s="14" t="str">
        <f t="shared" si="8"/>
        <v/>
      </c>
      <c r="AP46" s="14">
        <f t="shared" si="14"/>
        <v>0</v>
      </c>
      <c r="AQ46" s="14">
        <f>IFERROR(COUNTIF(List_Category_ss_key, 'Details - Spirit-Sake-Vermouth'!AO46), 2)</f>
        <v>1047370</v>
      </c>
    </row>
    <row r="47" spans="1:43" ht="20" customHeight="1" x14ac:dyDescent="0.15">
      <c r="A47" s="29">
        <v>45</v>
      </c>
      <c r="B47" s="135"/>
      <c r="C47" s="132"/>
      <c r="D47" s="133"/>
      <c r="E47" s="134"/>
      <c r="F47" s="134"/>
      <c r="G47" s="134"/>
      <c r="H47" s="132"/>
      <c r="I47" s="135"/>
      <c r="J47" s="134"/>
      <c r="K47" s="132"/>
      <c r="L47" s="135"/>
      <c r="M47" s="134"/>
      <c r="N47" s="134"/>
      <c r="O47" s="132"/>
      <c r="P47" s="135"/>
      <c r="Q47" s="132"/>
      <c r="R47" s="135"/>
      <c r="S47" s="136"/>
      <c r="T47" s="134"/>
      <c r="U47" s="136"/>
      <c r="V47" s="134"/>
      <c r="W47" s="136"/>
      <c r="X47" s="134"/>
      <c r="Y47" s="136"/>
      <c r="Z47" s="134"/>
      <c r="AA47" s="137"/>
      <c r="AB47" s="138">
        <f t="shared" si="6"/>
        <v>0</v>
      </c>
      <c r="AC47" s="139"/>
      <c r="AD47" s="139"/>
      <c r="AE47" s="140"/>
      <c r="AF47" s="135"/>
      <c r="AG47" s="132"/>
      <c r="AH47" s="63">
        <f t="shared" ca="1" si="9"/>
        <v>0</v>
      </c>
      <c r="AI47" s="63">
        <f t="shared" ca="1" si="15"/>
        <v>0</v>
      </c>
      <c r="AK47" s="14">
        <f t="shared" si="10"/>
        <v>1</v>
      </c>
      <c r="AL47" s="14">
        <f t="shared" si="11"/>
        <v>2</v>
      </c>
      <c r="AM47" s="14">
        <f t="shared" si="12"/>
        <v>1</v>
      </c>
      <c r="AN47" s="14">
        <f t="shared" si="13"/>
        <v>2</v>
      </c>
      <c r="AO47" s="14" t="str">
        <f t="shared" si="8"/>
        <v/>
      </c>
      <c r="AP47" s="14">
        <f t="shared" si="14"/>
        <v>0</v>
      </c>
      <c r="AQ47" s="14">
        <f>IFERROR(COUNTIF(List_Category_ss_key, 'Details - Spirit-Sake-Vermouth'!AO47), 2)</f>
        <v>1047370</v>
      </c>
    </row>
    <row r="48" spans="1:43" ht="20" customHeight="1" x14ac:dyDescent="0.15">
      <c r="A48" s="29">
        <v>46</v>
      </c>
      <c r="B48" s="135"/>
      <c r="C48" s="132"/>
      <c r="D48" s="133"/>
      <c r="E48" s="134"/>
      <c r="F48" s="134"/>
      <c r="G48" s="134"/>
      <c r="H48" s="132"/>
      <c r="I48" s="135"/>
      <c r="J48" s="134"/>
      <c r="K48" s="132"/>
      <c r="L48" s="135"/>
      <c r="M48" s="134"/>
      <c r="N48" s="134"/>
      <c r="O48" s="132"/>
      <c r="P48" s="135"/>
      <c r="Q48" s="132"/>
      <c r="R48" s="135"/>
      <c r="S48" s="136"/>
      <c r="T48" s="134"/>
      <c r="U48" s="136"/>
      <c r="V48" s="134"/>
      <c r="W48" s="136"/>
      <c r="X48" s="134"/>
      <c r="Y48" s="136"/>
      <c r="Z48" s="134"/>
      <c r="AA48" s="137"/>
      <c r="AB48" s="138">
        <f t="shared" si="6"/>
        <v>0</v>
      </c>
      <c r="AC48" s="139"/>
      <c r="AD48" s="139"/>
      <c r="AE48" s="140"/>
      <c r="AF48" s="135"/>
      <c r="AG48" s="132"/>
      <c r="AH48" s="63">
        <f t="shared" ca="1" si="9"/>
        <v>0</v>
      </c>
      <c r="AI48" s="63">
        <f t="shared" ca="1" si="15"/>
        <v>0</v>
      </c>
      <c r="AK48" s="14">
        <f t="shared" si="10"/>
        <v>1</v>
      </c>
      <c r="AL48" s="14">
        <f t="shared" si="11"/>
        <v>2</v>
      </c>
      <c r="AM48" s="14">
        <f t="shared" si="12"/>
        <v>1</v>
      </c>
      <c r="AN48" s="14">
        <f t="shared" si="13"/>
        <v>2</v>
      </c>
      <c r="AO48" s="14" t="str">
        <f t="shared" si="8"/>
        <v/>
      </c>
      <c r="AP48" s="14">
        <f t="shared" si="14"/>
        <v>0</v>
      </c>
      <c r="AQ48" s="14">
        <f>IFERROR(COUNTIF(List_Category_ss_key, 'Details - Spirit-Sake-Vermouth'!AO48), 2)</f>
        <v>1047370</v>
      </c>
    </row>
    <row r="49" spans="1:43" ht="20" customHeight="1" x14ac:dyDescent="0.15">
      <c r="A49" s="29">
        <v>47</v>
      </c>
      <c r="B49" s="135"/>
      <c r="C49" s="132"/>
      <c r="D49" s="133"/>
      <c r="E49" s="134"/>
      <c r="F49" s="134"/>
      <c r="G49" s="134"/>
      <c r="H49" s="132"/>
      <c r="I49" s="135"/>
      <c r="J49" s="134"/>
      <c r="K49" s="132"/>
      <c r="L49" s="135"/>
      <c r="M49" s="134"/>
      <c r="N49" s="134"/>
      <c r="O49" s="132"/>
      <c r="P49" s="135"/>
      <c r="Q49" s="132"/>
      <c r="R49" s="135"/>
      <c r="S49" s="136"/>
      <c r="T49" s="134"/>
      <c r="U49" s="136"/>
      <c r="V49" s="134"/>
      <c r="W49" s="136"/>
      <c r="X49" s="134"/>
      <c r="Y49" s="136"/>
      <c r="Z49" s="134"/>
      <c r="AA49" s="137"/>
      <c r="AB49" s="138">
        <f t="shared" si="6"/>
        <v>0</v>
      </c>
      <c r="AC49" s="139"/>
      <c r="AD49" s="139"/>
      <c r="AE49" s="140"/>
      <c r="AF49" s="135"/>
      <c r="AG49" s="132"/>
      <c r="AH49" s="63">
        <f t="shared" ca="1" si="9"/>
        <v>0</v>
      </c>
      <c r="AI49" s="63">
        <f t="shared" ca="1" si="15"/>
        <v>0</v>
      </c>
      <c r="AK49" s="14">
        <f t="shared" si="10"/>
        <v>1</v>
      </c>
      <c r="AL49" s="14">
        <f t="shared" si="11"/>
        <v>2</v>
      </c>
      <c r="AM49" s="14">
        <f t="shared" si="12"/>
        <v>1</v>
      </c>
      <c r="AN49" s="14">
        <f t="shared" si="13"/>
        <v>2</v>
      </c>
      <c r="AO49" s="14" t="str">
        <f t="shared" si="8"/>
        <v/>
      </c>
      <c r="AP49" s="14">
        <f t="shared" si="14"/>
        <v>0</v>
      </c>
      <c r="AQ49" s="14">
        <f>IFERROR(COUNTIF(List_Category_ss_key, 'Details - Spirit-Sake-Vermouth'!AO49), 2)</f>
        <v>1047370</v>
      </c>
    </row>
    <row r="50" spans="1:43" ht="20" customHeight="1" x14ac:dyDescent="0.15">
      <c r="A50" s="29">
        <v>48</v>
      </c>
      <c r="B50" s="135"/>
      <c r="C50" s="132"/>
      <c r="D50" s="133"/>
      <c r="E50" s="134"/>
      <c r="F50" s="134"/>
      <c r="G50" s="134"/>
      <c r="H50" s="132"/>
      <c r="I50" s="135"/>
      <c r="J50" s="134"/>
      <c r="K50" s="132"/>
      <c r="L50" s="135"/>
      <c r="M50" s="134"/>
      <c r="N50" s="134"/>
      <c r="O50" s="132"/>
      <c r="P50" s="135"/>
      <c r="Q50" s="132"/>
      <c r="R50" s="135"/>
      <c r="S50" s="136"/>
      <c r="T50" s="134"/>
      <c r="U50" s="136"/>
      <c r="V50" s="134"/>
      <c r="W50" s="136"/>
      <c r="X50" s="134"/>
      <c r="Y50" s="136"/>
      <c r="Z50" s="134"/>
      <c r="AA50" s="137"/>
      <c r="AB50" s="138">
        <f t="shared" si="6"/>
        <v>0</v>
      </c>
      <c r="AC50" s="139"/>
      <c r="AD50" s="139"/>
      <c r="AE50" s="140"/>
      <c r="AF50" s="135"/>
      <c r="AG50" s="132"/>
      <c r="AH50" s="63">
        <f t="shared" ca="1" si="9"/>
        <v>0</v>
      </c>
      <c r="AI50" s="63">
        <f t="shared" ca="1" si="15"/>
        <v>0</v>
      </c>
      <c r="AK50" s="14">
        <f t="shared" si="10"/>
        <v>1</v>
      </c>
      <c r="AL50" s="14">
        <f t="shared" si="11"/>
        <v>2</v>
      </c>
      <c r="AM50" s="14">
        <f t="shared" si="12"/>
        <v>1</v>
      </c>
      <c r="AN50" s="14">
        <f t="shared" si="13"/>
        <v>2</v>
      </c>
      <c r="AO50" s="14" t="str">
        <f t="shared" si="8"/>
        <v/>
      </c>
      <c r="AP50" s="14">
        <f t="shared" si="14"/>
        <v>0</v>
      </c>
      <c r="AQ50" s="14">
        <f>IFERROR(COUNTIF(List_Category_ss_key, 'Details - Spirit-Sake-Vermouth'!AO50), 2)</f>
        <v>1047370</v>
      </c>
    </row>
    <row r="51" spans="1:43" ht="20" customHeight="1" x14ac:dyDescent="0.15">
      <c r="A51" s="29">
        <v>49</v>
      </c>
      <c r="B51" s="135"/>
      <c r="C51" s="132"/>
      <c r="D51" s="133"/>
      <c r="E51" s="134"/>
      <c r="F51" s="134"/>
      <c r="G51" s="134"/>
      <c r="H51" s="132"/>
      <c r="I51" s="135"/>
      <c r="J51" s="134"/>
      <c r="K51" s="132"/>
      <c r="L51" s="135"/>
      <c r="M51" s="134"/>
      <c r="N51" s="134"/>
      <c r="O51" s="132"/>
      <c r="P51" s="135"/>
      <c r="Q51" s="132"/>
      <c r="R51" s="135"/>
      <c r="S51" s="136"/>
      <c r="T51" s="134"/>
      <c r="U51" s="136"/>
      <c r="V51" s="134"/>
      <c r="W51" s="136"/>
      <c r="X51" s="134"/>
      <c r="Y51" s="136"/>
      <c r="Z51" s="134"/>
      <c r="AA51" s="137"/>
      <c r="AB51" s="138">
        <f t="shared" si="6"/>
        <v>0</v>
      </c>
      <c r="AC51" s="139"/>
      <c r="AD51" s="139"/>
      <c r="AE51" s="140"/>
      <c r="AF51" s="135"/>
      <c r="AG51" s="132"/>
      <c r="AH51" s="63">
        <f t="shared" ca="1" si="9"/>
        <v>0</v>
      </c>
      <c r="AI51" s="63">
        <f t="shared" ca="1" si="15"/>
        <v>0</v>
      </c>
      <c r="AK51" s="14">
        <f t="shared" si="10"/>
        <v>1</v>
      </c>
      <c r="AL51" s="14">
        <f t="shared" si="11"/>
        <v>2</v>
      </c>
      <c r="AM51" s="14">
        <f t="shared" si="12"/>
        <v>1</v>
      </c>
      <c r="AN51" s="14">
        <f t="shared" si="13"/>
        <v>2</v>
      </c>
      <c r="AO51" s="14" t="str">
        <f t="shared" si="8"/>
        <v/>
      </c>
      <c r="AP51" s="14">
        <f t="shared" si="14"/>
        <v>0</v>
      </c>
      <c r="AQ51" s="14">
        <f>IFERROR(COUNTIF(List_Category_ss_key, 'Details - Spirit-Sake-Vermouth'!AO51), 2)</f>
        <v>1047370</v>
      </c>
    </row>
    <row r="52" spans="1:43" ht="20" customHeight="1" x14ac:dyDescent="0.15">
      <c r="A52" s="29">
        <v>50</v>
      </c>
      <c r="B52" s="135"/>
      <c r="C52" s="132"/>
      <c r="D52" s="133"/>
      <c r="E52" s="134"/>
      <c r="F52" s="134"/>
      <c r="G52" s="134"/>
      <c r="H52" s="132"/>
      <c r="I52" s="135"/>
      <c r="J52" s="134"/>
      <c r="K52" s="132"/>
      <c r="L52" s="135"/>
      <c r="M52" s="134"/>
      <c r="N52" s="134"/>
      <c r="O52" s="132"/>
      <c r="P52" s="135"/>
      <c r="Q52" s="132"/>
      <c r="R52" s="135"/>
      <c r="S52" s="136"/>
      <c r="T52" s="134"/>
      <c r="U52" s="136"/>
      <c r="V52" s="134"/>
      <c r="W52" s="136"/>
      <c r="X52" s="134"/>
      <c r="Y52" s="136"/>
      <c r="Z52" s="134"/>
      <c r="AA52" s="137"/>
      <c r="AB52" s="138">
        <f t="shared" si="6"/>
        <v>0</v>
      </c>
      <c r="AC52" s="139"/>
      <c r="AD52" s="139"/>
      <c r="AE52" s="140"/>
      <c r="AF52" s="135"/>
      <c r="AG52" s="132"/>
      <c r="AH52" s="63">
        <f t="shared" ca="1" si="9"/>
        <v>0</v>
      </c>
      <c r="AI52" s="63">
        <f t="shared" ca="1" si="15"/>
        <v>0</v>
      </c>
      <c r="AK52" s="14">
        <f t="shared" si="10"/>
        <v>1</v>
      </c>
      <c r="AL52" s="14">
        <f t="shared" si="11"/>
        <v>2</v>
      </c>
      <c r="AM52" s="14">
        <f t="shared" si="12"/>
        <v>1</v>
      </c>
      <c r="AN52" s="14">
        <f t="shared" si="13"/>
        <v>2</v>
      </c>
      <c r="AO52" s="14" t="str">
        <f t="shared" si="8"/>
        <v/>
      </c>
      <c r="AP52" s="14">
        <f t="shared" si="14"/>
        <v>0</v>
      </c>
      <c r="AQ52" s="14">
        <f>IFERROR(COUNTIF(List_Category_ss_key, 'Details - Spirit-Sake-Vermouth'!AO52), 2)</f>
        <v>1047370</v>
      </c>
    </row>
    <row r="53" spans="1:43" ht="20" customHeight="1" x14ac:dyDescent="0.15">
      <c r="A53" s="29">
        <v>51</v>
      </c>
      <c r="B53" s="135"/>
      <c r="C53" s="132"/>
      <c r="D53" s="133"/>
      <c r="E53" s="134"/>
      <c r="F53" s="134"/>
      <c r="G53" s="134"/>
      <c r="H53" s="132"/>
      <c r="I53" s="135"/>
      <c r="J53" s="134"/>
      <c r="K53" s="132"/>
      <c r="L53" s="135"/>
      <c r="M53" s="134"/>
      <c r="N53" s="134"/>
      <c r="O53" s="132"/>
      <c r="P53" s="135"/>
      <c r="Q53" s="132"/>
      <c r="R53" s="135"/>
      <c r="S53" s="136"/>
      <c r="T53" s="134"/>
      <c r="U53" s="136"/>
      <c r="V53" s="134"/>
      <c r="W53" s="136"/>
      <c r="X53" s="134"/>
      <c r="Y53" s="136"/>
      <c r="Z53" s="134"/>
      <c r="AA53" s="137"/>
      <c r="AB53" s="138">
        <f t="shared" si="6"/>
        <v>0</v>
      </c>
      <c r="AC53" s="139"/>
      <c r="AD53" s="139"/>
      <c r="AE53" s="140"/>
      <c r="AF53" s="135"/>
      <c r="AG53" s="132"/>
      <c r="AH53" s="63">
        <f t="shared" ca="1" si="9"/>
        <v>0</v>
      </c>
      <c r="AI53" s="63">
        <f t="shared" ca="1" si="15"/>
        <v>0</v>
      </c>
      <c r="AK53" s="14">
        <f t="shared" si="10"/>
        <v>1</v>
      </c>
      <c r="AL53" s="14">
        <f t="shared" si="11"/>
        <v>2</v>
      </c>
      <c r="AM53" s="14">
        <f t="shared" si="12"/>
        <v>1</v>
      </c>
      <c r="AN53" s="14">
        <f t="shared" si="13"/>
        <v>2</v>
      </c>
      <c r="AO53" s="14" t="str">
        <f t="shared" si="8"/>
        <v/>
      </c>
      <c r="AP53" s="14">
        <f t="shared" si="14"/>
        <v>0</v>
      </c>
      <c r="AQ53" s="14">
        <f>IFERROR(COUNTIF(List_Category_ss_key, 'Details - Spirit-Sake-Vermouth'!AO53), 2)</f>
        <v>1047370</v>
      </c>
    </row>
    <row r="54" spans="1:43" ht="20" customHeight="1" x14ac:dyDescent="0.15">
      <c r="A54" s="29">
        <v>52</v>
      </c>
      <c r="B54" s="135"/>
      <c r="C54" s="132"/>
      <c r="D54" s="133"/>
      <c r="E54" s="134"/>
      <c r="F54" s="134"/>
      <c r="G54" s="134"/>
      <c r="H54" s="132"/>
      <c r="I54" s="135"/>
      <c r="J54" s="134"/>
      <c r="K54" s="132"/>
      <c r="L54" s="135"/>
      <c r="M54" s="134"/>
      <c r="N54" s="134"/>
      <c r="O54" s="132"/>
      <c r="P54" s="135"/>
      <c r="Q54" s="132"/>
      <c r="R54" s="135"/>
      <c r="S54" s="136"/>
      <c r="T54" s="134"/>
      <c r="U54" s="136"/>
      <c r="V54" s="134"/>
      <c r="W54" s="136"/>
      <c r="X54" s="134"/>
      <c r="Y54" s="136"/>
      <c r="Z54" s="134"/>
      <c r="AA54" s="137"/>
      <c r="AB54" s="138">
        <f t="shared" si="6"/>
        <v>0</v>
      </c>
      <c r="AC54" s="139"/>
      <c r="AD54" s="139"/>
      <c r="AE54" s="140"/>
      <c r="AF54" s="135"/>
      <c r="AG54" s="132"/>
      <c r="AH54" s="63">
        <f t="shared" ca="1" si="9"/>
        <v>0</v>
      </c>
      <c r="AI54" s="63">
        <f t="shared" ca="1" si="15"/>
        <v>0</v>
      </c>
      <c r="AK54" s="14">
        <f t="shared" si="10"/>
        <v>1</v>
      </c>
      <c r="AL54" s="14">
        <f t="shared" si="11"/>
        <v>2</v>
      </c>
      <c r="AM54" s="14">
        <f t="shared" si="12"/>
        <v>1</v>
      </c>
      <c r="AN54" s="14">
        <f t="shared" si="13"/>
        <v>2</v>
      </c>
      <c r="AO54" s="14" t="str">
        <f t="shared" si="8"/>
        <v/>
      </c>
      <c r="AP54" s="14">
        <f t="shared" si="14"/>
        <v>0</v>
      </c>
      <c r="AQ54" s="14">
        <f>IFERROR(COUNTIF(List_Category_ss_key, 'Details - Spirit-Sake-Vermouth'!AO54), 2)</f>
        <v>1047370</v>
      </c>
    </row>
    <row r="55" spans="1:43" ht="20" customHeight="1" x14ac:dyDescent="0.15">
      <c r="A55" s="29">
        <v>53</v>
      </c>
      <c r="B55" s="135"/>
      <c r="C55" s="132"/>
      <c r="D55" s="133"/>
      <c r="E55" s="134"/>
      <c r="F55" s="134"/>
      <c r="G55" s="134"/>
      <c r="H55" s="132"/>
      <c r="I55" s="135"/>
      <c r="J55" s="134"/>
      <c r="K55" s="132"/>
      <c r="L55" s="135"/>
      <c r="M55" s="134"/>
      <c r="N55" s="134"/>
      <c r="O55" s="132"/>
      <c r="P55" s="135"/>
      <c r="Q55" s="132"/>
      <c r="R55" s="135"/>
      <c r="S55" s="136"/>
      <c r="T55" s="134"/>
      <c r="U55" s="136"/>
      <c r="V55" s="134"/>
      <c r="W55" s="136"/>
      <c r="X55" s="134"/>
      <c r="Y55" s="136"/>
      <c r="Z55" s="134"/>
      <c r="AA55" s="137"/>
      <c r="AB55" s="138">
        <f t="shared" si="6"/>
        <v>0</v>
      </c>
      <c r="AC55" s="139"/>
      <c r="AD55" s="139"/>
      <c r="AE55" s="140"/>
      <c r="AF55" s="135"/>
      <c r="AG55" s="132"/>
      <c r="AH55" s="63">
        <f t="shared" ca="1" si="9"/>
        <v>0</v>
      </c>
      <c r="AI55" s="63">
        <f t="shared" ca="1" si="15"/>
        <v>0</v>
      </c>
      <c r="AK55" s="14">
        <f t="shared" si="10"/>
        <v>1</v>
      </c>
      <c r="AL55" s="14">
        <f t="shared" si="11"/>
        <v>2</v>
      </c>
      <c r="AM55" s="14">
        <f t="shared" si="12"/>
        <v>1</v>
      </c>
      <c r="AN55" s="14">
        <f t="shared" si="13"/>
        <v>2</v>
      </c>
      <c r="AO55" s="14" t="str">
        <f t="shared" si="8"/>
        <v/>
      </c>
      <c r="AP55" s="14">
        <f t="shared" si="14"/>
        <v>0</v>
      </c>
      <c r="AQ55" s="14">
        <f>IFERROR(COUNTIF(List_Category_ss_key, 'Details - Spirit-Sake-Vermouth'!AO55), 2)</f>
        <v>1047370</v>
      </c>
    </row>
    <row r="56" spans="1:43" ht="20" customHeight="1" x14ac:dyDescent="0.15">
      <c r="A56" s="29">
        <v>54</v>
      </c>
      <c r="B56" s="135"/>
      <c r="C56" s="132"/>
      <c r="D56" s="133"/>
      <c r="E56" s="134"/>
      <c r="F56" s="134"/>
      <c r="G56" s="134"/>
      <c r="H56" s="132"/>
      <c r="I56" s="135"/>
      <c r="J56" s="134"/>
      <c r="K56" s="132"/>
      <c r="L56" s="135"/>
      <c r="M56" s="134"/>
      <c r="N56" s="134"/>
      <c r="O56" s="132"/>
      <c r="P56" s="135"/>
      <c r="Q56" s="132"/>
      <c r="R56" s="135"/>
      <c r="S56" s="136"/>
      <c r="T56" s="134"/>
      <c r="U56" s="136"/>
      <c r="V56" s="134"/>
      <c r="W56" s="136"/>
      <c r="X56" s="134"/>
      <c r="Y56" s="136"/>
      <c r="Z56" s="134"/>
      <c r="AA56" s="137"/>
      <c r="AB56" s="138">
        <f t="shared" si="6"/>
        <v>0</v>
      </c>
      <c r="AC56" s="139"/>
      <c r="AD56" s="139"/>
      <c r="AE56" s="140"/>
      <c r="AF56" s="135"/>
      <c r="AG56" s="132"/>
      <c r="AH56" s="63">
        <f t="shared" ca="1" si="9"/>
        <v>0</v>
      </c>
      <c r="AI56" s="63">
        <f t="shared" ca="1" si="15"/>
        <v>0</v>
      </c>
      <c r="AK56" s="14">
        <f t="shared" si="10"/>
        <v>1</v>
      </c>
      <c r="AL56" s="14">
        <f t="shared" si="11"/>
        <v>2</v>
      </c>
      <c r="AM56" s="14">
        <f t="shared" si="12"/>
        <v>1</v>
      </c>
      <c r="AN56" s="14">
        <f t="shared" si="13"/>
        <v>2</v>
      </c>
      <c r="AO56" s="14" t="str">
        <f t="shared" si="8"/>
        <v/>
      </c>
      <c r="AP56" s="14">
        <f t="shared" si="14"/>
        <v>0</v>
      </c>
      <c r="AQ56" s="14">
        <f>IFERROR(COUNTIF(List_Category_ss_key, 'Details - Spirit-Sake-Vermouth'!AO56), 2)</f>
        <v>1047370</v>
      </c>
    </row>
    <row r="57" spans="1:43" ht="20" customHeight="1" x14ac:dyDescent="0.15">
      <c r="A57" s="29">
        <v>55</v>
      </c>
      <c r="B57" s="135"/>
      <c r="C57" s="132"/>
      <c r="D57" s="133"/>
      <c r="E57" s="134"/>
      <c r="F57" s="134"/>
      <c r="G57" s="134"/>
      <c r="H57" s="132"/>
      <c r="I57" s="135"/>
      <c r="J57" s="134"/>
      <c r="K57" s="132"/>
      <c r="L57" s="135"/>
      <c r="M57" s="134"/>
      <c r="N57" s="134"/>
      <c r="O57" s="132"/>
      <c r="P57" s="135"/>
      <c r="Q57" s="132"/>
      <c r="R57" s="135"/>
      <c r="S57" s="136"/>
      <c r="T57" s="134"/>
      <c r="U57" s="136"/>
      <c r="V57" s="134"/>
      <c r="W57" s="136"/>
      <c r="X57" s="134"/>
      <c r="Y57" s="136"/>
      <c r="Z57" s="134"/>
      <c r="AA57" s="137"/>
      <c r="AB57" s="138">
        <f t="shared" si="6"/>
        <v>0</v>
      </c>
      <c r="AC57" s="139"/>
      <c r="AD57" s="139"/>
      <c r="AE57" s="140"/>
      <c r="AF57" s="135"/>
      <c r="AG57" s="132"/>
      <c r="AH57" s="63">
        <f t="shared" ca="1" si="9"/>
        <v>0</v>
      </c>
      <c r="AI57" s="63">
        <f t="shared" ca="1" si="15"/>
        <v>0</v>
      </c>
      <c r="AK57" s="14">
        <f t="shared" si="10"/>
        <v>1</v>
      </c>
      <c r="AL57" s="14">
        <f t="shared" si="11"/>
        <v>2</v>
      </c>
      <c r="AM57" s="14">
        <f t="shared" si="12"/>
        <v>1</v>
      </c>
      <c r="AN57" s="14">
        <f t="shared" si="13"/>
        <v>2</v>
      </c>
      <c r="AO57" s="14" t="str">
        <f t="shared" si="8"/>
        <v/>
      </c>
      <c r="AP57" s="14">
        <f t="shared" si="14"/>
        <v>0</v>
      </c>
      <c r="AQ57" s="14">
        <f>IFERROR(COUNTIF(List_Category_ss_key, 'Details - Spirit-Sake-Vermouth'!AO57), 2)</f>
        <v>1047370</v>
      </c>
    </row>
    <row r="58" spans="1:43" ht="20" customHeight="1" x14ac:dyDescent="0.15">
      <c r="A58" s="29">
        <v>56</v>
      </c>
      <c r="B58" s="135"/>
      <c r="C58" s="132"/>
      <c r="D58" s="133"/>
      <c r="E58" s="134"/>
      <c r="F58" s="134"/>
      <c r="G58" s="134"/>
      <c r="H58" s="132"/>
      <c r="I58" s="135"/>
      <c r="J58" s="134"/>
      <c r="K58" s="132"/>
      <c r="L58" s="135"/>
      <c r="M58" s="134"/>
      <c r="N58" s="134"/>
      <c r="O58" s="132"/>
      <c r="P58" s="135"/>
      <c r="Q58" s="132"/>
      <c r="R58" s="135"/>
      <c r="S58" s="136"/>
      <c r="T58" s="134"/>
      <c r="U58" s="136"/>
      <c r="V58" s="134"/>
      <c r="W58" s="136"/>
      <c r="X58" s="134"/>
      <c r="Y58" s="136"/>
      <c r="Z58" s="134"/>
      <c r="AA58" s="137"/>
      <c r="AB58" s="138">
        <f t="shared" si="6"/>
        <v>0</v>
      </c>
      <c r="AC58" s="139"/>
      <c r="AD58" s="139"/>
      <c r="AE58" s="140"/>
      <c r="AF58" s="135"/>
      <c r="AG58" s="132"/>
      <c r="AH58" s="63">
        <f t="shared" ca="1" si="9"/>
        <v>0</v>
      </c>
      <c r="AI58" s="63">
        <f t="shared" ca="1" si="15"/>
        <v>0</v>
      </c>
      <c r="AK58" s="14">
        <f t="shared" si="10"/>
        <v>1</v>
      </c>
      <c r="AL58" s="14">
        <f t="shared" si="11"/>
        <v>2</v>
      </c>
      <c r="AM58" s="14">
        <f t="shared" si="12"/>
        <v>1</v>
      </c>
      <c r="AN58" s="14">
        <f t="shared" si="13"/>
        <v>2</v>
      </c>
      <c r="AO58" s="14" t="str">
        <f t="shared" si="8"/>
        <v/>
      </c>
      <c r="AP58" s="14">
        <f t="shared" si="14"/>
        <v>0</v>
      </c>
      <c r="AQ58" s="14">
        <f>IFERROR(COUNTIF(List_Category_ss_key, 'Details - Spirit-Sake-Vermouth'!AO58), 2)</f>
        <v>1047370</v>
      </c>
    </row>
    <row r="59" spans="1:43" ht="20" customHeight="1" x14ac:dyDescent="0.15">
      <c r="A59" s="29">
        <v>57</v>
      </c>
      <c r="B59" s="135"/>
      <c r="C59" s="132"/>
      <c r="D59" s="133"/>
      <c r="E59" s="134"/>
      <c r="F59" s="134"/>
      <c r="G59" s="134"/>
      <c r="H59" s="132"/>
      <c r="I59" s="135"/>
      <c r="J59" s="134"/>
      <c r="K59" s="132"/>
      <c r="L59" s="135"/>
      <c r="M59" s="134"/>
      <c r="N59" s="134"/>
      <c r="O59" s="132"/>
      <c r="P59" s="135"/>
      <c r="Q59" s="132"/>
      <c r="R59" s="135"/>
      <c r="S59" s="136"/>
      <c r="T59" s="134"/>
      <c r="U59" s="136"/>
      <c r="V59" s="134"/>
      <c r="W59" s="136"/>
      <c r="X59" s="134"/>
      <c r="Y59" s="136"/>
      <c r="Z59" s="134"/>
      <c r="AA59" s="137"/>
      <c r="AB59" s="138">
        <f t="shared" si="6"/>
        <v>0</v>
      </c>
      <c r="AC59" s="139"/>
      <c r="AD59" s="139"/>
      <c r="AE59" s="140"/>
      <c r="AF59" s="135"/>
      <c r="AG59" s="132"/>
      <c r="AH59" s="63">
        <f t="shared" ca="1" si="9"/>
        <v>0</v>
      </c>
      <c r="AI59" s="63">
        <f t="shared" ca="1" si="15"/>
        <v>0</v>
      </c>
      <c r="AK59" s="14">
        <f t="shared" si="10"/>
        <v>1</v>
      </c>
      <c r="AL59" s="14">
        <f t="shared" si="11"/>
        <v>2</v>
      </c>
      <c r="AM59" s="14">
        <f t="shared" si="12"/>
        <v>1</v>
      </c>
      <c r="AN59" s="14">
        <f t="shared" si="13"/>
        <v>2</v>
      </c>
      <c r="AO59" s="14" t="str">
        <f t="shared" si="8"/>
        <v/>
      </c>
      <c r="AP59" s="14">
        <f t="shared" si="14"/>
        <v>0</v>
      </c>
      <c r="AQ59" s="14">
        <f>IFERROR(COUNTIF(List_Category_ss_key, 'Details - Spirit-Sake-Vermouth'!AO59), 2)</f>
        <v>1047370</v>
      </c>
    </row>
    <row r="60" spans="1:43" ht="20" customHeight="1" x14ac:dyDescent="0.15">
      <c r="A60" s="29">
        <v>58</v>
      </c>
      <c r="B60" s="135"/>
      <c r="C60" s="132"/>
      <c r="D60" s="133"/>
      <c r="E60" s="134"/>
      <c r="F60" s="134"/>
      <c r="G60" s="134"/>
      <c r="H60" s="132"/>
      <c r="I60" s="135"/>
      <c r="J60" s="134"/>
      <c r="K60" s="132"/>
      <c r="L60" s="135"/>
      <c r="M60" s="134"/>
      <c r="N60" s="134"/>
      <c r="O60" s="132"/>
      <c r="P60" s="135"/>
      <c r="Q60" s="132"/>
      <c r="R60" s="135"/>
      <c r="S60" s="136"/>
      <c r="T60" s="134"/>
      <c r="U60" s="136"/>
      <c r="V60" s="134"/>
      <c r="W60" s="136"/>
      <c r="X60" s="134"/>
      <c r="Y60" s="136"/>
      <c r="Z60" s="134"/>
      <c r="AA60" s="137"/>
      <c r="AB60" s="138">
        <f t="shared" si="6"/>
        <v>0</v>
      </c>
      <c r="AC60" s="139"/>
      <c r="AD60" s="139"/>
      <c r="AE60" s="140"/>
      <c r="AF60" s="135"/>
      <c r="AG60" s="132"/>
      <c r="AH60" s="63">
        <f t="shared" ca="1" si="9"/>
        <v>0</v>
      </c>
      <c r="AI60" s="63">
        <f t="shared" ca="1" si="15"/>
        <v>0</v>
      </c>
      <c r="AK60" s="14">
        <f t="shared" si="10"/>
        <v>1</v>
      </c>
      <c r="AL60" s="14">
        <f t="shared" si="11"/>
        <v>2</v>
      </c>
      <c r="AM60" s="14">
        <f t="shared" si="12"/>
        <v>1</v>
      </c>
      <c r="AN60" s="14">
        <f t="shared" si="13"/>
        <v>2</v>
      </c>
      <c r="AO60" s="14" t="str">
        <f t="shared" si="8"/>
        <v/>
      </c>
      <c r="AP60" s="14">
        <f t="shared" si="14"/>
        <v>0</v>
      </c>
      <c r="AQ60" s="14">
        <f>IFERROR(COUNTIF(List_Category_ss_key, 'Details - Spirit-Sake-Vermouth'!AO60), 2)</f>
        <v>1047370</v>
      </c>
    </row>
    <row r="61" spans="1:43" ht="20" customHeight="1" x14ac:dyDescent="0.15">
      <c r="A61" s="29">
        <v>59</v>
      </c>
      <c r="B61" s="135"/>
      <c r="C61" s="132"/>
      <c r="D61" s="133"/>
      <c r="E61" s="134"/>
      <c r="F61" s="134"/>
      <c r="G61" s="134"/>
      <c r="H61" s="132"/>
      <c r="I61" s="135"/>
      <c r="J61" s="134"/>
      <c r="K61" s="132"/>
      <c r="L61" s="135"/>
      <c r="M61" s="134"/>
      <c r="N61" s="134"/>
      <c r="O61" s="132"/>
      <c r="P61" s="135"/>
      <c r="Q61" s="132"/>
      <c r="R61" s="135"/>
      <c r="S61" s="136"/>
      <c r="T61" s="134"/>
      <c r="U61" s="136"/>
      <c r="V61" s="134"/>
      <c r="W61" s="136"/>
      <c r="X61" s="134"/>
      <c r="Y61" s="136"/>
      <c r="Z61" s="134"/>
      <c r="AA61" s="137"/>
      <c r="AB61" s="138">
        <f t="shared" si="6"/>
        <v>0</v>
      </c>
      <c r="AC61" s="139"/>
      <c r="AD61" s="139"/>
      <c r="AE61" s="140"/>
      <c r="AF61" s="135"/>
      <c r="AG61" s="132"/>
      <c r="AH61" s="63">
        <f t="shared" ca="1" si="9"/>
        <v>0</v>
      </c>
      <c r="AI61" s="63">
        <f t="shared" ca="1" si="15"/>
        <v>0</v>
      </c>
      <c r="AK61" s="14">
        <f t="shared" si="10"/>
        <v>1</v>
      </c>
      <c r="AL61" s="14">
        <f t="shared" si="11"/>
        <v>2</v>
      </c>
      <c r="AM61" s="14">
        <f t="shared" si="12"/>
        <v>1</v>
      </c>
      <c r="AN61" s="14">
        <f t="shared" si="13"/>
        <v>2</v>
      </c>
      <c r="AO61" s="14" t="str">
        <f t="shared" si="8"/>
        <v/>
      </c>
      <c r="AP61" s="14">
        <f t="shared" si="14"/>
        <v>0</v>
      </c>
      <c r="AQ61" s="14">
        <f>IFERROR(COUNTIF(List_Category_ss_key, 'Details - Spirit-Sake-Vermouth'!AO61), 2)</f>
        <v>1047370</v>
      </c>
    </row>
    <row r="62" spans="1:43" ht="20" customHeight="1" x14ac:dyDescent="0.15">
      <c r="A62" s="29">
        <v>60</v>
      </c>
      <c r="B62" s="135"/>
      <c r="C62" s="132"/>
      <c r="D62" s="133"/>
      <c r="E62" s="134"/>
      <c r="F62" s="134"/>
      <c r="G62" s="134"/>
      <c r="H62" s="132"/>
      <c r="I62" s="135"/>
      <c r="J62" s="134"/>
      <c r="K62" s="132"/>
      <c r="L62" s="135"/>
      <c r="M62" s="134"/>
      <c r="N62" s="134"/>
      <c r="O62" s="132"/>
      <c r="P62" s="135"/>
      <c r="Q62" s="132"/>
      <c r="R62" s="135"/>
      <c r="S62" s="136"/>
      <c r="T62" s="134"/>
      <c r="U62" s="136"/>
      <c r="V62" s="134"/>
      <c r="W62" s="136"/>
      <c r="X62" s="134"/>
      <c r="Y62" s="136"/>
      <c r="Z62" s="134"/>
      <c r="AA62" s="137"/>
      <c r="AB62" s="138">
        <f t="shared" si="6"/>
        <v>0</v>
      </c>
      <c r="AC62" s="139"/>
      <c r="AD62" s="139"/>
      <c r="AE62" s="140"/>
      <c r="AF62" s="135"/>
      <c r="AG62" s="132"/>
      <c r="AH62" s="63">
        <f t="shared" ca="1" si="9"/>
        <v>0</v>
      </c>
      <c r="AI62" s="63">
        <f t="shared" ca="1" si="15"/>
        <v>0</v>
      </c>
      <c r="AK62" s="14">
        <f t="shared" si="10"/>
        <v>1</v>
      </c>
      <c r="AL62" s="14">
        <f t="shared" si="11"/>
        <v>2</v>
      </c>
      <c r="AM62" s="14">
        <f t="shared" si="12"/>
        <v>1</v>
      </c>
      <c r="AN62" s="14">
        <f t="shared" si="13"/>
        <v>2</v>
      </c>
      <c r="AO62" s="14" t="str">
        <f t="shared" si="8"/>
        <v/>
      </c>
      <c r="AP62" s="14">
        <f t="shared" si="14"/>
        <v>0</v>
      </c>
      <c r="AQ62" s="14">
        <f>IFERROR(COUNTIF(List_Category_ss_key, 'Details - Spirit-Sake-Vermouth'!AO62), 2)</f>
        <v>1047370</v>
      </c>
    </row>
    <row r="63" spans="1:43" ht="20" customHeight="1" x14ac:dyDescent="0.15">
      <c r="A63" s="29">
        <v>61</v>
      </c>
      <c r="B63" s="135"/>
      <c r="C63" s="132"/>
      <c r="D63" s="133"/>
      <c r="E63" s="134"/>
      <c r="F63" s="134"/>
      <c r="G63" s="134"/>
      <c r="H63" s="132"/>
      <c r="I63" s="135"/>
      <c r="J63" s="134"/>
      <c r="K63" s="132"/>
      <c r="L63" s="135"/>
      <c r="M63" s="134"/>
      <c r="N63" s="134"/>
      <c r="O63" s="132"/>
      <c r="P63" s="135"/>
      <c r="Q63" s="132"/>
      <c r="R63" s="135"/>
      <c r="S63" s="136"/>
      <c r="T63" s="134"/>
      <c r="U63" s="136"/>
      <c r="V63" s="134"/>
      <c r="W63" s="136"/>
      <c r="X63" s="134"/>
      <c r="Y63" s="136"/>
      <c r="Z63" s="134"/>
      <c r="AA63" s="137"/>
      <c r="AB63" s="138">
        <f t="shared" si="6"/>
        <v>0</v>
      </c>
      <c r="AC63" s="139"/>
      <c r="AD63" s="139"/>
      <c r="AE63" s="140"/>
      <c r="AF63" s="135"/>
      <c r="AG63" s="132"/>
      <c r="AH63" s="63">
        <f t="shared" ca="1" si="9"/>
        <v>0</v>
      </c>
      <c r="AI63" s="63">
        <f t="shared" ca="1" si="15"/>
        <v>0</v>
      </c>
      <c r="AK63" s="14">
        <f t="shared" si="10"/>
        <v>1</v>
      </c>
      <c r="AL63" s="14">
        <f t="shared" si="11"/>
        <v>2</v>
      </c>
      <c r="AM63" s="14">
        <f t="shared" si="12"/>
        <v>1</v>
      </c>
      <c r="AN63" s="14">
        <f t="shared" si="13"/>
        <v>2</v>
      </c>
      <c r="AO63" s="14" t="str">
        <f t="shared" si="8"/>
        <v/>
      </c>
      <c r="AP63" s="14">
        <f t="shared" si="14"/>
        <v>0</v>
      </c>
      <c r="AQ63" s="14">
        <f>IFERROR(COUNTIF(List_Category_ss_key, 'Details - Spirit-Sake-Vermouth'!AO63), 2)</f>
        <v>1047370</v>
      </c>
    </row>
    <row r="64" spans="1:43" ht="20" customHeight="1" x14ac:dyDescent="0.15">
      <c r="A64" s="29">
        <v>62</v>
      </c>
      <c r="B64" s="135"/>
      <c r="C64" s="132"/>
      <c r="D64" s="133"/>
      <c r="E64" s="134"/>
      <c r="F64" s="134"/>
      <c r="G64" s="134"/>
      <c r="H64" s="132"/>
      <c r="I64" s="135"/>
      <c r="J64" s="134"/>
      <c r="K64" s="132"/>
      <c r="L64" s="135"/>
      <c r="M64" s="134"/>
      <c r="N64" s="134"/>
      <c r="O64" s="132"/>
      <c r="P64" s="135"/>
      <c r="Q64" s="132"/>
      <c r="R64" s="135"/>
      <c r="S64" s="136"/>
      <c r="T64" s="134"/>
      <c r="U64" s="136"/>
      <c r="V64" s="134"/>
      <c r="W64" s="136"/>
      <c r="X64" s="134"/>
      <c r="Y64" s="136"/>
      <c r="Z64" s="134"/>
      <c r="AA64" s="137"/>
      <c r="AB64" s="138">
        <f t="shared" si="6"/>
        <v>0</v>
      </c>
      <c r="AC64" s="139"/>
      <c r="AD64" s="139"/>
      <c r="AE64" s="140"/>
      <c r="AF64" s="135"/>
      <c r="AG64" s="132"/>
      <c r="AH64" s="63">
        <f t="shared" ca="1" si="9"/>
        <v>0</v>
      </c>
      <c r="AI64" s="63">
        <f t="shared" ca="1" si="15"/>
        <v>0</v>
      </c>
      <c r="AK64" s="14">
        <f t="shared" si="10"/>
        <v>1</v>
      </c>
      <c r="AL64" s="14">
        <f t="shared" si="11"/>
        <v>2</v>
      </c>
      <c r="AM64" s="14">
        <f t="shared" si="12"/>
        <v>1</v>
      </c>
      <c r="AN64" s="14">
        <f t="shared" si="13"/>
        <v>2</v>
      </c>
      <c r="AO64" s="14" t="str">
        <f t="shared" si="8"/>
        <v/>
      </c>
      <c r="AP64" s="14">
        <f t="shared" si="14"/>
        <v>0</v>
      </c>
      <c r="AQ64" s="14">
        <f>IFERROR(COUNTIF(List_Category_ss_key, 'Details - Spirit-Sake-Vermouth'!AO64), 2)</f>
        <v>1047370</v>
      </c>
    </row>
    <row r="65" spans="1:43" ht="20" customHeight="1" x14ac:dyDescent="0.15">
      <c r="A65" s="29">
        <v>63</v>
      </c>
      <c r="B65" s="135"/>
      <c r="C65" s="132"/>
      <c r="D65" s="133"/>
      <c r="E65" s="134"/>
      <c r="F65" s="134"/>
      <c r="G65" s="134"/>
      <c r="H65" s="132"/>
      <c r="I65" s="135"/>
      <c r="J65" s="134"/>
      <c r="K65" s="132"/>
      <c r="L65" s="135"/>
      <c r="M65" s="134"/>
      <c r="N65" s="134"/>
      <c r="O65" s="132"/>
      <c r="P65" s="135"/>
      <c r="Q65" s="132"/>
      <c r="R65" s="135"/>
      <c r="S65" s="136"/>
      <c r="T65" s="134"/>
      <c r="U65" s="136"/>
      <c r="V65" s="134"/>
      <c r="W65" s="136"/>
      <c r="X65" s="134"/>
      <c r="Y65" s="136"/>
      <c r="Z65" s="134"/>
      <c r="AA65" s="137"/>
      <c r="AB65" s="138">
        <f t="shared" si="6"/>
        <v>0</v>
      </c>
      <c r="AC65" s="139"/>
      <c r="AD65" s="139"/>
      <c r="AE65" s="140"/>
      <c r="AF65" s="135"/>
      <c r="AG65" s="132"/>
      <c r="AH65" s="63">
        <f t="shared" ca="1" si="9"/>
        <v>0</v>
      </c>
      <c r="AI65" s="63">
        <f t="shared" ca="1" si="15"/>
        <v>0</v>
      </c>
      <c r="AK65" s="14">
        <f t="shared" si="10"/>
        <v>1</v>
      </c>
      <c r="AL65" s="14">
        <f t="shared" si="11"/>
        <v>2</v>
      </c>
      <c r="AM65" s="14">
        <f t="shared" si="12"/>
        <v>1</v>
      </c>
      <c r="AN65" s="14">
        <f t="shared" si="13"/>
        <v>2</v>
      </c>
      <c r="AO65" s="14" t="str">
        <f t="shared" si="8"/>
        <v/>
      </c>
      <c r="AP65" s="14">
        <f t="shared" si="14"/>
        <v>0</v>
      </c>
      <c r="AQ65" s="14">
        <f>IFERROR(COUNTIF(List_Category_ss_key, 'Details - Spirit-Sake-Vermouth'!AO65), 2)</f>
        <v>1047370</v>
      </c>
    </row>
    <row r="66" spans="1:43" ht="20" customHeight="1" x14ac:dyDescent="0.15">
      <c r="A66" s="29">
        <v>64</v>
      </c>
      <c r="B66" s="135"/>
      <c r="C66" s="132"/>
      <c r="D66" s="133"/>
      <c r="E66" s="134"/>
      <c r="F66" s="134"/>
      <c r="G66" s="134"/>
      <c r="H66" s="132"/>
      <c r="I66" s="135"/>
      <c r="J66" s="134"/>
      <c r="K66" s="132"/>
      <c r="L66" s="135"/>
      <c r="M66" s="134"/>
      <c r="N66" s="134"/>
      <c r="O66" s="132"/>
      <c r="P66" s="135"/>
      <c r="Q66" s="132"/>
      <c r="R66" s="135"/>
      <c r="S66" s="136"/>
      <c r="T66" s="134"/>
      <c r="U66" s="136"/>
      <c r="V66" s="134"/>
      <c r="W66" s="136"/>
      <c r="X66" s="134"/>
      <c r="Y66" s="136"/>
      <c r="Z66" s="134"/>
      <c r="AA66" s="137"/>
      <c r="AB66" s="138">
        <f t="shared" si="6"/>
        <v>0</v>
      </c>
      <c r="AC66" s="139"/>
      <c r="AD66" s="139"/>
      <c r="AE66" s="140"/>
      <c r="AF66" s="135"/>
      <c r="AG66" s="132"/>
      <c r="AH66" s="63">
        <f t="shared" ref="AH66:AH101" ca="1" si="16">IF(B66&lt;&gt;"", OFFSET(FeeSpiritHKD, 0, InvoiceCurrencyOffset)*(1-InvoiceDiscount), 0)</f>
        <v>0</v>
      </c>
      <c r="AI66" s="63">
        <f t="shared" ca="1" si="15"/>
        <v>0</v>
      </c>
      <c r="AK66" s="14">
        <f t="shared" ref="AK66:AK101" si="17">IFERROR(MATCH(D66, List_Category_key, FALSE),1)</f>
        <v>1</v>
      </c>
      <c r="AL66" s="14">
        <f t="shared" ref="AL66:AL101" si="18">IFERROR(MATCH(D66 &amp; " Total", List_Category_key, FALSE), 2)</f>
        <v>2</v>
      </c>
      <c r="AM66" s="14">
        <f t="shared" ref="AM66:AM101" si="19">IFERROR(MATCH(E66, List_Category_s_key, FALSE), 1)</f>
        <v>1</v>
      </c>
      <c r="AN66" s="14">
        <f t="shared" ref="AN66:AN101" si="20">IFERROR(MATCH(E66 &amp; " Total", List_Category_s_key, FALSE), 2)</f>
        <v>2</v>
      </c>
      <c r="AO66" s="14" t="str">
        <f t="shared" si="8"/>
        <v/>
      </c>
      <c r="AP66" s="14">
        <f t="shared" ref="AP66:AP97" si="21">IFERROR(MATCH(AO66, List_Category_ss_key, FALSE)-1,0)</f>
        <v>0</v>
      </c>
      <c r="AQ66" s="14">
        <f>IFERROR(COUNTIF(List_Category_ss_key, 'Details - Spirit-Sake-Vermouth'!AO66), 2)</f>
        <v>1047370</v>
      </c>
    </row>
    <row r="67" spans="1:43" ht="20" customHeight="1" x14ac:dyDescent="0.15">
      <c r="A67" s="29">
        <v>65</v>
      </c>
      <c r="B67" s="135"/>
      <c r="C67" s="132"/>
      <c r="D67" s="133"/>
      <c r="E67" s="134"/>
      <c r="F67" s="134"/>
      <c r="G67" s="134"/>
      <c r="H67" s="132"/>
      <c r="I67" s="135"/>
      <c r="J67" s="134"/>
      <c r="K67" s="132"/>
      <c r="L67" s="135"/>
      <c r="M67" s="134"/>
      <c r="N67" s="134"/>
      <c r="O67" s="132"/>
      <c r="P67" s="135"/>
      <c r="Q67" s="132"/>
      <c r="R67" s="135"/>
      <c r="S67" s="136"/>
      <c r="T67" s="134"/>
      <c r="U67" s="136"/>
      <c r="V67" s="134"/>
      <c r="W67" s="136"/>
      <c r="X67" s="134"/>
      <c r="Y67" s="136"/>
      <c r="Z67" s="134"/>
      <c r="AA67" s="137"/>
      <c r="AB67" s="138">
        <f t="shared" ref="AB67:AB101" si="22">SUM(S67,U67,W67,Y67,AA67)</f>
        <v>0</v>
      </c>
      <c r="AC67" s="139"/>
      <c r="AD67" s="139"/>
      <c r="AE67" s="140"/>
      <c r="AF67" s="135"/>
      <c r="AG67" s="132"/>
      <c r="AH67" s="63">
        <f t="shared" ca="1" si="16"/>
        <v>0</v>
      </c>
      <c r="AI67" s="63">
        <f t="shared" ref="AI67:AI101" ca="1" si="23">IF(B67&lt;&gt;"",IF(AC67="YES", OFFSET(FeeShippingHKD,0,InvoiceCurrencyOffset),0), 0)</f>
        <v>0</v>
      </c>
      <c r="AK67" s="14">
        <f t="shared" si="17"/>
        <v>1</v>
      </c>
      <c r="AL67" s="14">
        <f t="shared" si="18"/>
        <v>2</v>
      </c>
      <c r="AM67" s="14">
        <f t="shared" si="19"/>
        <v>1</v>
      </c>
      <c r="AN67" s="14">
        <f t="shared" si="20"/>
        <v>2</v>
      </c>
      <c r="AO67" s="14" t="str">
        <f t="shared" si="8"/>
        <v/>
      </c>
      <c r="AP67" s="14">
        <f t="shared" si="21"/>
        <v>0</v>
      </c>
      <c r="AQ67" s="14">
        <f>IFERROR(COUNTIF(List_Category_ss_key, 'Details - Spirit-Sake-Vermouth'!AO67), 2)</f>
        <v>1047370</v>
      </c>
    </row>
    <row r="68" spans="1:43" ht="20" customHeight="1" x14ac:dyDescent="0.15">
      <c r="A68" s="29">
        <v>66</v>
      </c>
      <c r="B68" s="135"/>
      <c r="C68" s="132"/>
      <c r="D68" s="133"/>
      <c r="E68" s="134"/>
      <c r="F68" s="134"/>
      <c r="G68" s="134"/>
      <c r="H68" s="132"/>
      <c r="I68" s="135"/>
      <c r="J68" s="134"/>
      <c r="K68" s="132"/>
      <c r="L68" s="135"/>
      <c r="M68" s="134"/>
      <c r="N68" s="134"/>
      <c r="O68" s="132"/>
      <c r="P68" s="135"/>
      <c r="Q68" s="132"/>
      <c r="R68" s="135"/>
      <c r="S68" s="136"/>
      <c r="T68" s="134"/>
      <c r="U68" s="136"/>
      <c r="V68" s="134"/>
      <c r="W68" s="136"/>
      <c r="X68" s="134"/>
      <c r="Y68" s="136"/>
      <c r="Z68" s="134"/>
      <c r="AA68" s="137"/>
      <c r="AB68" s="138">
        <f t="shared" si="22"/>
        <v>0</v>
      </c>
      <c r="AC68" s="139"/>
      <c r="AD68" s="139"/>
      <c r="AE68" s="140"/>
      <c r="AF68" s="135"/>
      <c r="AG68" s="132"/>
      <c r="AH68" s="63">
        <f t="shared" ca="1" si="16"/>
        <v>0</v>
      </c>
      <c r="AI68" s="63">
        <f t="shared" ca="1" si="23"/>
        <v>0</v>
      </c>
      <c r="AK68" s="14">
        <f t="shared" si="17"/>
        <v>1</v>
      </c>
      <c r="AL68" s="14">
        <f t="shared" si="18"/>
        <v>2</v>
      </c>
      <c r="AM68" s="14">
        <f t="shared" si="19"/>
        <v>1</v>
      </c>
      <c r="AN68" s="14">
        <f t="shared" si="20"/>
        <v>2</v>
      </c>
      <c r="AO68" s="14" t="str">
        <f t="shared" ref="AO68:AO101" si="24">D68&amp;E68&amp;F68</f>
        <v/>
      </c>
      <c r="AP68" s="14">
        <f t="shared" si="21"/>
        <v>0</v>
      </c>
      <c r="AQ68" s="14">
        <f>IFERROR(COUNTIF(List_Category_ss_key, 'Details - Spirit-Sake-Vermouth'!AO68), 2)</f>
        <v>1047370</v>
      </c>
    </row>
    <row r="69" spans="1:43" ht="20" customHeight="1" x14ac:dyDescent="0.15">
      <c r="A69" s="29">
        <v>67</v>
      </c>
      <c r="B69" s="135"/>
      <c r="C69" s="132"/>
      <c r="D69" s="133"/>
      <c r="E69" s="134"/>
      <c r="F69" s="134"/>
      <c r="G69" s="134"/>
      <c r="H69" s="132"/>
      <c r="I69" s="135"/>
      <c r="J69" s="134"/>
      <c r="K69" s="132"/>
      <c r="L69" s="135"/>
      <c r="M69" s="134"/>
      <c r="N69" s="134"/>
      <c r="O69" s="132"/>
      <c r="P69" s="135"/>
      <c r="Q69" s="132"/>
      <c r="R69" s="135"/>
      <c r="S69" s="136"/>
      <c r="T69" s="134"/>
      <c r="U69" s="136"/>
      <c r="V69" s="134"/>
      <c r="W69" s="136"/>
      <c r="X69" s="134"/>
      <c r="Y69" s="136"/>
      <c r="Z69" s="134"/>
      <c r="AA69" s="137"/>
      <c r="AB69" s="138">
        <f t="shared" si="22"/>
        <v>0</v>
      </c>
      <c r="AC69" s="139"/>
      <c r="AD69" s="139"/>
      <c r="AE69" s="140"/>
      <c r="AF69" s="135"/>
      <c r="AG69" s="132"/>
      <c r="AH69" s="63">
        <f t="shared" ca="1" si="16"/>
        <v>0</v>
      </c>
      <c r="AI69" s="63">
        <f t="shared" ca="1" si="23"/>
        <v>0</v>
      </c>
      <c r="AK69" s="14">
        <f t="shared" si="17"/>
        <v>1</v>
      </c>
      <c r="AL69" s="14">
        <f t="shared" si="18"/>
        <v>2</v>
      </c>
      <c r="AM69" s="14">
        <f t="shared" si="19"/>
        <v>1</v>
      </c>
      <c r="AN69" s="14">
        <f t="shared" si="20"/>
        <v>2</v>
      </c>
      <c r="AO69" s="14" t="str">
        <f t="shared" si="24"/>
        <v/>
      </c>
      <c r="AP69" s="14">
        <f t="shared" si="21"/>
        <v>0</v>
      </c>
      <c r="AQ69" s="14">
        <f>IFERROR(COUNTIF(List_Category_ss_key, 'Details - Spirit-Sake-Vermouth'!AO69), 2)</f>
        <v>1047370</v>
      </c>
    </row>
    <row r="70" spans="1:43" ht="20" customHeight="1" x14ac:dyDescent="0.15">
      <c r="A70" s="29">
        <v>68</v>
      </c>
      <c r="B70" s="135"/>
      <c r="C70" s="132"/>
      <c r="D70" s="133"/>
      <c r="E70" s="134"/>
      <c r="F70" s="134"/>
      <c r="G70" s="134"/>
      <c r="H70" s="132"/>
      <c r="I70" s="135"/>
      <c r="J70" s="134"/>
      <c r="K70" s="132"/>
      <c r="L70" s="135"/>
      <c r="M70" s="134"/>
      <c r="N70" s="134"/>
      <c r="O70" s="132"/>
      <c r="P70" s="135"/>
      <c r="Q70" s="132"/>
      <c r="R70" s="135"/>
      <c r="S70" s="136"/>
      <c r="T70" s="134"/>
      <c r="U70" s="136"/>
      <c r="V70" s="134"/>
      <c r="W70" s="136"/>
      <c r="X70" s="134"/>
      <c r="Y70" s="136"/>
      <c r="Z70" s="134"/>
      <c r="AA70" s="137"/>
      <c r="AB70" s="138">
        <f t="shared" si="22"/>
        <v>0</v>
      </c>
      <c r="AC70" s="139"/>
      <c r="AD70" s="139"/>
      <c r="AE70" s="140"/>
      <c r="AF70" s="135"/>
      <c r="AG70" s="132"/>
      <c r="AH70" s="63">
        <f t="shared" ca="1" si="16"/>
        <v>0</v>
      </c>
      <c r="AI70" s="63">
        <f t="shared" ca="1" si="23"/>
        <v>0</v>
      </c>
      <c r="AK70" s="14">
        <f t="shared" si="17"/>
        <v>1</v>
      </c>
      <c r="AL70" s="14">
        <f t="shared" si="18"/>
        <v>2</v>
      </c>
      <c r="AM70" s="14">
        <f t="shared" si="19"/>
        <v>1</v>
      </c>
      <c r="AN70" s="14">
        <f t="shared" si="20"/>
        <v>2</v>
      </c>
      <c r="AO70" s="14" t="str">
        <f t="shared" si="24"/>
        <v/>
      </c>
      <c r="AP70" s="14">
        <f t="shared" si="21"/>
        <v>0</v>
      </c>
      <c r="AQ70" s="14">
        <f>IFERROR(COUNTIF(List_Category_ss_key, 'Details - Spirit-Sake-Vermouth'!AO70), 2)</f>
        <v>1047370</v>
      </c>
    </row>
    <row r="71" spans="1:43" ht="20" customHeight="1" x14ac:dyDescent="0.15">
      <c r="A71" s="29">
        <v>69</v>
      </c>
      <c r="B71" s="135"/>
      <c r="C71" s="132"/>
      <c r="D71" s="133"/>
      <c r="E71" s="134"/>
      <c r="F71" s="134"/>
      <c r="G71" s="134"/>
      <c r="H71" s="132"/>
      <c r="I71" s="135"/>
      <c r="J71" s="134"/>
      <c r="K71" s="132"/>
      <c r="L71" s="135"/>
      <c r="M71" s="134"/>
      <c r="N71" s="134"/>
      <c r="O71" s="132"/>
      <c r="P71" s="135"/>
      <c r="Q71" s="132"/>
      <c r="R71" s="135"/>
      <c r="S71" s="136"/>
      <c r="T71" s="134"/>
      <c r="U71" s="136"/>
      <c r="V71" s="134"/>
      <c r="W71" s="136"/>
      <c r="X71" s="134"/>
      <c r="Y71" s="136"/>
      <c r="Z71" s="134"/>
      <c r="AA71" s="137"/>
      <c r="AB71" s="138">
        <f t="shared" si="22"/>
        <v>0</v>
      </c>
      <c r="AC71" s="139"/>
      <c r="AD71" s="139"/>
      <c r="AE71" s="140"/>
      <c r="AF71" s="135"/>
      <c r="AG71" s="132"/>
      <c r="AH71" s="63">
        <f t="shared" ca="1" si="16"/>
        <v>0</v>
      </c>
      <c r="AI71" s="63">
        <f t="shared" ca="1" si="23"/>
        <v>0</v>
      </c>
      <c r="AK71" s="14">
        <f t="shared" si="17"/>
        <v>1</v>
      </c>
      <c r="AL71" s="14">
        <f t="shared" si="18"/>
        <v>2</v>
      </c>
      <c r="AM71" s="14">
        <f t="shared" si="19"/>
        <v>1</v>
      </c>
      <c r="AN71" s="14">
        <f t="shared" si="20"/>
        <v>2</v>
      </c>
      <c r="AO71" s="14" t="str">
        <f t="shared" si="24"/>
        <v/>
      </c>
      <c r="AP71" s="14">
        <f t="shared" si="21"/>
        <v>0</v>
      </c>
      <c r="AQ71" s="14">
        <f>IFERROR(COUNTIF(List_Category_ss_key, 'Details - Spirit-Sake-Vermouth'!AO71), 2)</f>
        <v>1047370</v>
      </c>
    </row>
    <row r="72" spans="1:43" ht="20" customHeight="1" x14ac:dyDescent="0.15">
      <c r="A72" s="29">
        <v>70</v>
      </c>
      <c r="B72" s="135"/>
      <c r="C72" s="132"/>
      <c r="D72" s="133"/>
      <c r="E72" s="134"/>
      <c r="F72" s="134"/>
      <c r="G72" s="134"/>
      <c r="H72" s="132"/>
      <c r="I72" s="135"/>
      <c r="J72" s="134"/>
      <c r="K72" s="132"/>
      <c r="L72" s="135"/>
      <c r="M72" s="134"/>
      <c r="N72" s="134"/>
      <c r="O72" s="132"/>
      <c r="P72" s="135"/>
      <c r="Q72" s="132"/>
      <c r="R72" s="135"/>
      <c r="S72" s="136"/>
      <c r="T72" s="134"/>
      <c r="U72" s="136"/>
      <c r="V72" s="134"/>
      <c r="W72" s="136"/>
      <c r="X72" s="134"/>
      <c r="Y72" s="136"/>
      <c r="Z72" s="134"/>
      <c r="AA72" s="137"/>
      <c r="AB72" s="138">
        <f t="shared" si="22"/>
        <v>0</v>
      </c>
      <c r="AC72" s="139"/>
      <c r="AD72" s="139"/>
      <c r="AE72" s="140"/>
      <c r="AF72" s="135"/>
      <c r="AG72" s="132"/>
      <c r="AH72" s="63">
        <f t="shared" ca="1" si="16"/>
        <v>0</v>
      </c>
      <c r="AI72" s="63">
        <f t="shared" ca="1" si="23"/>
        <v>0</v>
      </c>
      <c r="AK72" s="14">
        <f t="shared" si="17"/>
        <v>1</v>
      </c>
      <c r="AL72" s="14">
        <f t="shared" si="18"/>
        <v>2</v>
      </c>
      <c r="AM72" s="14">
        <f t="shared" si="19"/>
        <v>1</v>
      </c>
      <c r="AN72" s="14">
        <f t="shared" si="20"/>
        <v>2</v>
      </c>
      <c r="AO72" s="14" t="str">
        <f t="shared" si="24"/>
        <v/>
      </c>
      <c r="AP72" s="14">
        <f t="shared" si="21"/>
        <v>0</v>
      </c>
      <c r="AQ72" s="14">
        <f>IFERROR(COUNTIF(List_Category_ss_key, 'Details - Spirit-Sake-Vermouth'!AO72), 2)</f>
        <v>1047370</v>
      </c>
    </row>
    <row r="73" spans="1:43" ht="20" customHeight="1" x14ac:dyDescent="0.15">
      <c r="A73" s="29">
        <v>71</v>
      </c>
      <c r="B73" s="135"/>
      <c r="C73" s="132"/>
      <c r="D73" s="133"/>
      <c r="E73" s="134"/>
      <c r="F73" s="134"/>
      <c r="G73" s="134"/>
      <c r="H73" s="132"/>
      <c r="I73" s="135"/>
      <c r="J73" s="134"/>
      <c r="K73" s="132"/>
      <c r="L73" s="135"/>
      <c r="M73" s="134"/>
      <c r="N73" s="134"/>
      <c r="O73" s="132"/>
      <c r="P73" s="135"/>
      <c r="Q73" s="132"/>
      <c r="R73" s="135"/>
      <c r="S73" s="136"/>
      <c r="T73" s="134"/>
      <c r="U73" s="136"/>
      <c r="V73" s="134"/>
      <c r="W73" s="136"/>
      <c r="X73" s="134"/>
      <c r="Y73" s="136"/>
      <c r="Z73" s="134"/>
      <c r="AA73" s="137"/>
      <c r="AB73" s="138">
        <f t="shared" si="22"/>
        <v>0</v>
      </c>
      <c r="AC73" s="139"/>
      <c r="AD73" s="139"/>
      <c r="AE73" s="140"/>
      <c r="AF73" s="135"/>
      <c r="AG73" s="132"/>
      <c r="AH73" s="63">
        <f t="shared" ca="1" si="16"/>
        <v>0</v>
      </c>
      <c r="AI73" s="63">
        <f t="shared" ca="1" si="23"/>
        <v>0</v>
      </c>
      <c r="AK73" s="14">
        <f t="shared" si="17"/>
        <v>1</v>
      </c>
      <c r="AL73" s="14">
        <f t="shared" si="18"/>
        <v>2</v>
      </c>
      <c r="AM73" s="14">
        <f t="shared" si="19"/>
        <v>1</v>
      </c>
      <c r="AN73" s="14">
        <f t="shared" si="20"/>
        <v>2</v>
      </c>
      <c r="AO73" s="14" t="str">
        <f t="shared" si="24"/>
        <v/>
      </c>
      <c r="AP73" s="14">
        <f t="shared" si="21"/>
        <v>0</v>
      </c>
      <c r="AQ73" s="14">
        <f>IFERROR(COUNTIF(List_Category_ss_key, 'Details - Spirit-Sake-Vermouth'!AO73), 2)</f>
        <v>1047370</v>
      </c>
    </row>
    <row r="74" spans="1:43" ht="20" customHeight="1" x14ac:dyDescent="0.15">
      <c r="A74" s="29">
        <v>72</v>
      </c>
      <c r="B74" s="135"/>
      <c r="C74" s="132"/>
      <c r="D74" s="133"/>
      <c r="E74" s="134"/>
      <c r="F74" s="134"/>
      <c r="G74" s="134"/>
      <c r="H74" s="132"/>
      <c r="I74" s="135"/>
      <c r="J74" s="134"/>
      <c r="K74" s="132"/>
      <c r="L74" s="135"/>
      <c r="M74" s="134"/>
      <c r="N74" s="134"/>
      <c r="O74" s="132"/>
      <c r="P74" s="135"/>
      <c r="Q74" s="132"/>
      <c r="R74" s="135"/>
      <c r="S74" s="136"/>
      <c r="T74" s="134"/>
      <c r="U74" s="136"/>
      <c r="V74" s="134"/>
      <c r="W74" s="136"/>
      <c r="X74" s="134"/>
      <c r="Y74" s="136"/>
      <c r="Z74" s="134"/>
      <c r="AA74" s="137"/>
      <c r="AB74" s="138">
        <f t="shared" si="22"/>
        <v>0</v>
      </c>
      <c r="AC74" s="139"/>
      <c r="AD74" s="139"/>
      <c r="AE74" s="140"/>
      <c r="AF74" s="135"/>
      <c r="AG74" s="132"/>
      <c r="AH74" s="63">
        <f t="shared" ca="1" si="16"/>
        <v>0</v>
      </c>
      <c r="AI74" s="63">
        <f t="shared" ca="1" si="23"/>
        <v>0</v>
      </c>
      <c r="AK74" s="14">
        <f t="shared" si="17"/>
        <v>1</v>
      </c>
      <c r="AL74" s="14">
        <f t="shared" si="18"/>
        <v>2</v>
      </c>
      <c r="AM74" s="14">
        <f t="shared" si="19"/>
        <v>1</v>
      </c>
      <c r="AN74" s="14">
        <f t="shared" si="20"/>
        <v>2</v>
      </c>
      <c r="AO74" s="14" t="str">
        <f t="shared" si="24"/>
        <v/>
      </c>
      <c r="AP74" s="14">
        <f t="shared" si="21"/>
        <v>0</v>
      </c>
      <c r="AQ74" s="14">
        <f>IFERROR(COUNTIF(List_Category_ss_key, 'Details - Spirit-Sake-Vermouth'!AO74), 2)</f>
        <v>1047370</v>
      </c>
    </row>
    <row r="75" spans="1:43" ht="20" customHeight="1" x14ac:dyDescent="0.15">
      <c r="A75" s="29">
        <v>73</v>
      </c>
      <c r="B75" s="135"/>
      <c r="C75" s="132"/>
      <c r="D75" s="133"/>
      <c r="E75" s="134"/>
      <c r="F75" s="134"/>
      <c r="G75" s="134"/>
      <c r="H75" s="132"/>
      <c r="I75" s="135"/>
      <c r="J75" s="134"/>
      <c r="K75" s="132"/>
      <c r="L75" s="135"/>
      <c r="M75" s="134"/>
      <c r="N75" s="134"/>
      <c r="O75" s="132"/>
      <c r="P75" s="135"/>
      <c r="Q75" s="132"/>
      <c r="R75" s="135"/>
      <c r="S75" s="136"/>
      <c r="T75" s="134"/>
      <c r="U75" s="136"/>
      <c r="V75" s="134"/>
      <c r="W75" s="136"/>
      <c r="X75" s="134"/>
      <c r="Y75" s="136"/>
      <c r="Z75" s="134"/>
      <c r="AA75" s="137"/>
      <c r="AB75" s="138">
        <f t="shared" si="22"/>
        <v>0</v>
      </c>
      <c r="AC75" s="139"/>
      <c r="AD75" s="139"/>
      <c r="AE75" s="140"/>
      <c r="AF75" s="135"/>
      <c r="AG75" s="132"/>
      <c r="AH75" s="63">
        <f t="shared" ca="1" si="16"/>
        <v>0</v>
      </c>
      <c r="AI75" s="63">
        <f t="shared" ca="1" si="23"/>
        <v>0</v>
      </c>
      <c r="AK75" s="14">
        <f t="shared" si="17"/>
        <v>1</v>
      </c>
      <c r="AL75" s="14">
        <f t="shared" si="18"/>
        <v>2</v>
      </c>
      <c r="AM75" s="14">
        <f t="shared" si="19"/>
        <v>1</v>
      </c>
      <c r="AN75" s="14">
        <f t="shared" si="20"/>
        <v>2</v>
      </c>
      <c r="AO75" s="14" t="str">
        <f t="shared" si="24"/>
        <v/>
      </c>
      <c r="AP75" s="14">
        <f t="shared" si="21"/>
        <v>0</v>
      </c>
      <c r="AQ75" s="14">
        <f>IFERROR(COUNTIF(List_Category_ss_key, 'Details - Spirit-Sake-Vermouth'!AO75), 2)</f>
        <v>1047370</v>
      </c>
    </row>
    <row r="76" spans="1:43" ht="20" customHeight="1" x14ac:dyDescent="0.15">
      <c r="A76" s="29">
        <v>74</v>
      </c>
      <c r="B76" s="135"/>
      <c r="C76" s="132"/>
      <c r="D76" s="133"/>
      <c r="E76" s="134"/>
      <c r="F76" s="134"/>
      <c r="G76" s="134"/>
      <c r="H76" s="132"/>
      <c r="I76" s="135"/>
      <c r="J76" s="134"/>
      <c r="K76" s="132"/>
      <c r="L76" s="135"/>
      <c r="M76" s="134"/>
      <c r="N76" s="134"/>
      <c r="O76" s="132"/>
      <c r="P76" s="135"/>
      <c r="Q76" s="132"/>
      <c r="R76" s="135"/>
      <c r="S76" s="136"/>
      <c r="T76" s="134"/>
      <c r="U76" s="136"/>
      <c r="V76" s="134"/>
      <c r="W76" s="136"/>
      <c r="X76" s="134"/>
      <c r="Y76" s="136"/>
      <c r="Z76" s="134"/>
      <c r="AA76" s="137"/>
      <c r="AB76" s="138">
        <f t="shared" si="22"/>
        <v>0</v>
      </c>
      <c r="AC76" s="139"/>
      <c r="AD76" s="139"/>
      <c r="AE76" s="140"/>
      <c r="AF76" s="135"/>
      <c r="AG76" s="132"/>
      <c r="AH76" s="63">
        <f t="shared" ca="1" si="16"/>
        <v>0</v>
      </c>
      <c r="AI76" s="63">
        <f t="shared" ca="1" si="23"/>
        <v>0</v>
      </c>
      <c r="AK76" s="14">
        <f t="shared" si="17"/>
        <v>1</v>
      </c>
      <c r="AL76" s="14">
        <f t="shared" si="18"/>
        <v>2</v>
      </c>
      <c r="AM76" s="14">
        <f t="shared" si="19"/>
        <v>1</v>
      </c>
      <c r="AN76" s="14">
        <f t="shared" si="20"/>
        <v>2</v>
      </c>
      <c r="AO76" s="14" t="str">
        <f t="shared" si="24"/>
        <v/>
      </c>
      <c r="AP76" s="14">
        <f t="shared" si="21"/>
        <v>0</v>
      </c>
      <c r="AQ76" s="14">
        <f>IFERROR(COUNTIF(List_Category_ss_key, 'Details - Spirit-Sake-Vermouth'!AO76), 2)</f>
        <v>1047370</v>
      </c>
    </row>
    <row r="77" spans="1:43" ht="20" customHeight="1" x14ac:dyDescent="0.15">
      <c r="A77" s="29">
        <v>75</v>
      </c>
      <c r="B77" s="135"/>
      <c r="C77" s="132"/>
      <c r="D77" s="133"/>
      <c r="E77" s="134"/>
      <c r="F77" s="134"/>
      <c r="G77" s="134"/>
      <c r="H77" s="132"/>
      <c r="I77" s="135"/>
      <c r="J77" s="134"/>
      <c r="K77" s="132"/>
      <c r="L77" s="135"/>
      <c r="M77" s="134"/>
      <c r="N77" s="134"/>
      <c r="O77" s="132"/>
      <c r="P77" s="135"/>
      <c r="Q77" s="132"/>
      <c r="R77" s="135"/>
      <c r="S77" s="136"/>
      <c r="T77" s="134"/>
      <c r="U77" s="136"/>
      <c r="V77" s="134"/>
      <c r="W77" s="136"/>
      <c r="X77" s="134"/>
      <c r="Y77" s="136"/>
      <c r="Z77" s="134"/>
      <c r="AA77" s="137"/>
      <c r="AB77" s="138">
        <f t="shared" si="22"/>
        <v>0</v>
      </c>
      <c r="AC77" s="139"/>
      <c r="AD77" s="139"/>
      <c r="AE77" s="140"/>
      <c r="AF77" s="135"/>
      <c r="AG77" s="132"/>
      <c r="AH77" s="63">
        <f t="shared" ca="1" si="16"/>
        <v>0</v>
      </c>
      <c r="AI77" s="63">
        <f t="shared" ca="1" si="23"/>
        <v>0</v>
      </c>
      <c r="AK77" s="14">
        <f t="shared" si="17"/>
        <v>1</v>
      </c>
      <c r="AL77" s="14">
        <f t="shared" si="18"/>
        <v>2</v>
      </c>
      <c r="AM77" s="14">
        <f t="shared" si="19"/>
        <v>1</v>
      </c>
      <c r="AN77" s="14">
        <f t="shared" si="20"/>
        <v>2</v>
      </c>
      <c r="AO77" s="14" t="str">
        <f t="shared" si="24"/>
        <v/>
      </c>
      <c r="AP77" s="14">
        <f t="shared" si="21"/>
        <v>0</v>
      </c>
      <c r="AQ77" s="14">
        <f>IFERROR(COUNTIF(List_Category_ss_key, 'Details - Spirit-Sake-Vermouth'!AO77), 2)</f>
        <v>1047370</v>
      </c>
    </row>
    <row r="78" spans="1:43" ht="20" customHeight="1" x14ac:dyDescent="0.15">
      <c r="A78" s="29">
        <v>76</v>
      </c>
      <c r="B78" s="135"/>
      <c r="C78" s="132"/>
      <c r="D78" s="133"/>
      <c r="E78" s="134"/>
      <c r="F78" s="134"/>
      <c r="G78" s="134"/>
      <c r="H78" s="132"/>
      <c r="I78" s="135"/>
      <c r="J78" s="134"/>
      <c r="K78" s="132"/>
      <c r="L78" s="135"/>
      <c r="M78" s="134"/>
      <c r="N78" s="134"/>
      <c r="O78" s="132"/>
      <c r="P78" s="135"/>
      <c r="Q78" s="132"/>
      <c r="R78" s="135"/>
      <c r="S78" s="136"/>
      <c r="T78" s="134"/>
      <c r="U78" s="136"/>
      <c r="V78" s="134"/>
      <c r="W78" s="136"/>
      <c r="X78" s="134"/>
      <c r="Y78" s="136"/>
      <c r="Z78" s="134"/>
      <c r="AA78" s="137"/>
      <c r="AB78" s="138">
        <f t="shared" si="22"/>
        <v>0</v>
      </c>
      <c r="AC78" s="139"/>
      <c r="AD78" s="139"/>
      <c r="AE78" s="140"/>
      <c r="AF78" s="135"/>
      <c r="AG78" s="132"/>
      <c r="AH78" s="63">
        <f t="shared" ca="1" si="16"/>
        <v>0</v>
      </c>
      <c r="AI78" s="63">
        <f t="shared" ca="1" si="23"/>
        <v>0</v>
      </c>
      <c r="AK78" s="14">
        <f t="shared" si="17"/>
        <v>1</v>
      </c>
      <c r="AL78" s="14">
        <f t="shared" si="18"/>
        <v>2</v>
      </c>
      <c r="AM78" s="14">
        <f t="shared" si="19"/>
        <v>1</v>
      </c>
      <c r="AN78" s="14">
        <f t="shared" si="20"/>
        <v>2</v>
      </c>
      <c r="AO78" s="14" t="str">
        <f t="shared" si="24"/>
        <v/>
      </c>
      <c r="AP78" s="14">
        <f t="shared" si="21"/>
        <v>0</v>
      </c>
      <c r="AQ78" s="14">
        <f>IFERROR(COUNTIF(List_Category_ss_key, 'Details - Spirit-Sake-Vermouth'!AO78), 2)</f>
        <v>1047370</v>
      </c>
    </row>
    <row r="79" spans="1:43" ht="20" customHeight="1" x14ac:dyDescent="0.15">
      <c r="A79" s="29">
        <v>77</v>
      </c>
      <c r="B79" s="135"/>
      <c r="C79" s="132"/>
      <c r="D79" s="133"/>
      <c r="E79" s="134"/>
      <c r="F79" s="134"/>
      <c r="G79" s="134"/>
      <c r="H79" s="132"/>
      <c r="I79" s="135"/>
      <c r="J79" s="134"/>
      <c r="K79" s="132"/>
      <c r="L79" s="135"/>
      <c r="M79" s="134"/>
      <c r="N79" s="134"/>
      <c r="O79" s="132"/>
      <c r="P79" s="135"/>
      <c r="Q79" s="132"/>
      <c r="R79" s="135"/>
      <c r="S79" s="136"/>
      <c r="T79" s="134"/>
      <c r="U79" s="136"/>
      <c r="V79" s="134"/>
      <c r="W79" s="136"/>
      <c r="X79" s="134"/>
      <c r="Y79" s="136"/>
      <c r="Z79" s="134"/>
      <c r="AA79" s="137"/>
      <c r="AB79" s="138">
        <f t="shared" si="22"/>
        <v>0</v>
      </c>
      <c r="AC79" s="139"/>
      <c r="AD79" s="139"/>
      <c r="AE79" s="140"/>
      <c r="AF79" s="135"/>
      <c r="AG79" s="132"/>
      <c r="AH79" s="63">
        <f t="shared" ca="1" si="16"/>
        <v>0</v>
      </c>
      <c r="AI79" s="63">
        <f t="shared" ca="1" si="23"/>
        <v>0</v>
      </c>
      <c r="AK79" s="14">
        <f t="shared" si="17"/>
        <v>1</v>
      </c>
      <c r="AL79" s="14">
        <f t="shared" si="18"/>
        <v>2</v>
      </c>
      <c r="AM79" s="14">
        <f t="shared" si="19"/>
        <v>1</v>
      </c>
      <c r="AN79" s="14">
        <f t="shared" si="20"/>
        <v>2</v>
      </c>
      <c r="AO79" s="14" t="str">
        <f t="shared" si="24"/>
        <v/>
      </c>
      <c r="AP79" s="14">
        <f t="shared" si="21"/>
        <v>0</v>
      </c>
      <c r="AQ79" s="14">
        <f>IFERROR(COUNTIF(List_Category_ss_key, 'Details - Spirit-Sake-Vermouth'!AO79), 2)</f>
        <v>1047370</v>
      </c>
    </row>
    <row r="80" spans="1:43" ht="20" customHeight="1" x14ac:dyDescent="0.15">
      <c r="A80" s="29">
        <v>78</v>
      </c>
      <c r="B80" s="135"/>
      <c r="C80" s="132"/>
      <c r="D80" s="133"/>
      <c r="E80" s="134"/>
      <c r="F80" s="134"/>
      <c r="G80" s="134"/>
      <c r="H80" s="132"/>
      <c r="I80" s="135"/>
      <c r="J80" s="134"/>
      <c r="K80" s="132"/>
      <c r="L80" s="135"/>
      <c r="M80" s="134"/>
      <c r="N80" s="134"/>
      <c r="O80" s="132"/>
      <c r="P80" s="135"/>
      <c r="Q80" s="132"/>
      <c r="R80" s="135"/>
      <c r="S80" s="136"/>
      <c r="T80" s="134"/>
      <c r="U80" s="136"/>
      <c r="V80" s="134"/>
      <c r="W80" s="136"/>
      <c r="X80" s="134"/>
      <c r="Y80" s="136"/>
      <c r="Z80" s="134"/>
      <c r="AA80" s="137"/>
      <c r="AB80" s="138">
        <f t="shared" si="22"/>
        <v>0</v>
      </c>
      <c r="AC80" s="139"/>
      <c r="AD80" s="139"/>
      <c r="AE80" s="140"/>
      <c r="AF80" s="135"/>
      <c r="AG80" s="132"/>
      <c r="AH80" s="63">
        <f t="shared" ca="1" si="16"/>
        <v>0</v>
      </c>
      <c r="AI80" s="63">
        <f t="shared" ca="1" si="23"/>
        <v>0</v>
      </c>
      <c r="AK80" s="14">
        <f t="shared" si="17"/>
        <v>1</v>
      </c>
      <c r="AL80" s="14">
        <f t="shared" si="18"/>
        <v>2</v>
      </c>
      <c r="AM80" s="14">
        <f t="shared" si="19"/>
        <v>1</v>
      </c>
      <c r="AN80" s="14">
        <f t="shared" si="20"/>
        <v>2</v>
      </c>
      <c r="AO80" s="14" t="str">
        <f t="shared" si="24"/>
        <v/>
      </c>
      <c r="AP80" s="14">
        <f t="shared" si="21"/>
        <v>0</v>
      </c>
      <c r="AQ80" s="14">
        <f>IFERROR(COUNTIF(List_Category_ss_key, 'Details - Spirit-Sake-Vermouth'!AO80), 2)</f>
        <v>1047370</v>
      </c>
    </row>
    <row r="81" spans="1:43" ht="20" customHeight="1" x14ac:dyDescent="0.15">
      <c r="A81" s="29">
        <v>79</v>
      </c>
      <c r="B81" s="135"/>
      <c r="C81" s="132"/>
      <c r="D81" s="133"/>
      <c r="E81" s="134"/>
      <c r="F81" s="134"/>
      <c r="G81" s="134"/>
      <c r="H81" s="132"/>
      <c r="I81" s="135"/>
      <c r="J81" s="134"/>
      <c r="K81" s="132"/>
      <c r="L81" s="135"/>
      <c r="M81" s="134"/>
      <c r="N81" s="134"/>
      <c r="O81" s="132"/>
      <c r="P81" s="135"/>
      <c r="Q81" s="132"/>
      <c r="R81" s="135"/>
      <c r="S81" s="136"/>
      <c r="T81" s="134"/>
      <c r="U81" s="136"/>
      <c r="V81" s="134"/>
      <c r="W81" s="136"/>
      <c r="X81" s="134"/>
      <c r="Y81" s="136"/>
      <c r="Z81" s="134"/>
      <c r="AA81" s="137"/>
      <c r="AB81" s="138">
        <f t="shared" si="22"/>
        <v>0</v>
      </c>
      <c r="AC81" s="139"/>
      <c r="AD81" s="139"/>
      <c r="AE81" s="140"/>
      <c r="AF81" s="135"/>
      <c r="AG81" s="132"/>
      <c r="AH81" s="63">
        <f t="shared" ca="1" si="16"/>
        <v>0</v>
      </c>
      <c r="AI81" s="63">
        <f t="shared" ca="1" si="23"/>
        <v>0</v>
      </c>
      <c r="AK81" s="14">
        <f t="shared" si="17"/>
        <v>1</v>
      </c>
      <c r="AL81" s="14">
        <f t="shared" si="18"/>
        <v>2</v>
      </c>
      <c r="AM81" s="14">
        <f t="shared" si="19"/>
        <v>1</v>
      </c>
      <c r="AN81" s="14">
        <f t="shared" si="20"/>
        <v>2</v>
      </c>
      <c r="AO81" s="14" t="str">
        <f t="shared" si="24"/>
        <v/>
      </c>
      <c r="AP81" s="14">
        <f t="shared" si="21"/>
        <v>0</v>
      </c>
      <c r="AQ81" s="14">
        <f>IFERROR(COUNTIF(List_Category_ss_key, 'Details - Spirit-Sake-Vermouth'!AO81), 2)</f>
        <v>1047370</v>
      </c>
    </row>
    <row r="82" spans="1:43" ht="20" customHeight="1" x14ac:dyDescent="0.15">
      <c r="A82" s="29">
        <v>80</v>
      </c>
      <c r="B82" s="135"/>
      <c r="C82" s="132"/>
      <c r="D82" s="133"/>
      <c r="E82" s="134"/>
      <c r="F82" s="134"/>
      <c r="G82" s="134"/>
      <c r="H82" s="132"/>
      <c r="I82" s="135"/>
      <c r="J82" s="134"/>
      <c r="K82" s="132"/>
      <c r="L82" s="135"/>
      <c r="M82" s="134"/>
      <c r="N82" s="134"/>
      <c r="O82" s="132"/>
      <c r="P82" s="135"/>
      <c r="Q82" s="132"/>
      <c r="R82" s="135"/>
      <c r="S82" s="136"/>
      <c r="T82" s="134"/>
      <c r="U82" s="136"/>
      <c r="V82" s="134"/>
      <c r="W82" s="136"/>
      <c r="X82" s="134"/>
      <c r="Y82" s="136"/>
      <c r="Z82" s="134"/>
      <c r="AA82" s="137"/>
      <c r="AB82" s="138">
        <f t="shared" si="22"/>
        <v>0</v>
      </c>
      <c r="AC82" s="139"/>
      <c r="AD82" s="139"/>
      <c r="AE82" s="140"/>
      <c r="AF82" s="135"/>
      <c r="AG82" s="132"/>
      <c r="AH82" s="63">
        <f t="shared" ca="1" si="16"/>
        <v>0</v>
      </c>
      <c r="AI82" s="63">
        <f t="shared" ca="1" si="23"/>
        <v>0</v>
      </c>
      <c r="AK82" s="14">
        <f t="shared" si="17"/>
        <v>1</v>
      </c>
      <c r="AL82" s="14">
        <f t="shared" si="18"/>
        <v>2</v>
      </c>
      <c r="AM82" s="14">
        <f t="shared" si="19"/>
        <v>1</v>
      </c>
      <c r="AN82" s="14">
        <f t="shared" si="20"/>
        <v>2</v>
      </c>
      <c r="AO82" s="14" t="str">
        <f t="shared" si="24"/>
        <v/>
      </c>
      <c r="AP82" s="14">
        <f t="shared" si="21"/>
        <v>0</v>
      </c>
      <c r="AQ82" s="14">
        <f>IFERROR(COUNTIF(List_Category_ss_key, 'Details - Spirit-Sake-Vermouth'!AO82), 2)</f>
        <v>1047370</v>
      </c>
    </row>
    <row r="83" spans="1:43" ht="20" customHeight="1" x14ac:dyDescent="0.15">
      <c r="A83" s="29">
        <v>81</v>
      </c>
      <c r="B83" s="135"/>
      <c r="C83" s="132"/>
      <c r="D83" s="133"/>
      <c r="E83" s="134"/>
      <c r="F83" s="134"/>
      <c r="G83" s="134"/>
      <c r="H83" s="132"/>
      <c r="I83" s="135"/>
      <c r="J83" s="134"/>
      <c r="K83" s="132"/>
      <c r="L83" s="135"/>
      <c r="M83" s="134"/>
      <c r="N83" s="134"/>
      <c r="O83" s="132"/>
      <c r="P83" s="135"/>
      <c r="Q83" s="132"/>
      <c r="R83" s="135"/>
      <c r="S83" s="136"/>
      <c r="T83" s="134"/>
      <c r="U83" s="136"/>
      <c r="V83" s="134"/>
      <c r="W83" s="136"/>
      <c r="X83" s="134"/>
      <c r="Y83" s="136"/>
      <c r="Z83" s="134"/>
      <c r="AA83" s="137"/>
      <c r="AB83" s="138">
        <f t="shared" si="22"/>
        <v>0</v>
      </c>
      <c r="AC83" s="139"/>
      <c r="AD83" s="139"/>
      <c r="AE83" s="140"/>
      <c r="AF83" s="135"/>
      <c r="AG83" s="132"/>
      <c r="AH83" s="63">
        <f t="shared" ca="1" si="16"/>
        <v>0</v>
      </c>
      <c r="AI83" s="63">
        <f t="shared" ca="1" si="23"/>
        <v>0</v>
      </c>
      <c r="AK83" s="14">
        <f t="shared" si="17"/>
        <v>1</v>
      </c>
      <c r="AL83" s="14">
        <f t="shared" si="18"/>
        <v>2</v>
      </c>
      <c r="AM83" s="14">
        <f t="shared" si="19"/>
        <v>1</v>
      </c>
      <c r="AN83" s="14">
        <f t="shared" si="20"/>
        <v>2</v>
      </c>
      <c r="AO83" s="14" t="str">
        <f t="shared" si="24"/>
        <v/>
      </c>
      <c r="AP83" s="14">
        <f t="shared" si="21"/>
        <v>0</v>
      </c>
      <c r="AQ83" s="14">
        <f>IFERROR(COUNTIF(List_Category_ss_key, 'Details - Spirit-Sake-Vermouth'!AO83), 2)</f>
        <v>1047370</v>
      </c>
    </row>
    <row r="84" spans="1:43" ht="20" customHeight="1" x14ac:dyDescent="0.15">
      <c r="A84" s="29">
        <v>82</v>
      </c>
      <c r="B84" s="135"/>
      <c r="C84" s="132"/>
      <c r="D84" s="133"/>
      <c r="E84" s="134"/>
      <c r="F84" s="134"/>
      <c r="G84" s="134"/>
      <c r="H84" s="132"/>
      <c r="I84" s="135"/>
      <c r="J84" s="134"/>
      <c r="K84" s="132"/>
      <c r="L84" s="135"/>
      <c r="M84" s="134"/>
      <c r="N84" s="134"/>
      <c r="O84" s="132"/>
      <c r="P84" s="135"/>
      <c r="Q84" s="132"/>
      <c r="R84" s="135"/>
      <c r="S84" s="136"/>
      <c r="T84" s="134"/>
      <c r="U84" s="136"/>
      <c r="V84" s="134"/>
      <c r="W84" s="136"/>
      <c r="X84" s="134"/>
      <c r="Y84" s="136"/>
      <c r="Z84" s="134"/>
      <c r="AA84" s="137"/>
      <c r="AB84" s="138">
        <f t="shared" si="22"/>
        <v>0</v>
      </c>
      <c r="AC84" s="139"/>
      <c r="AD84" s="139"/>
      <c r="AE84" s="140"/>
      <c r="AF84" s="135"/>
      <c r="AG84" s="132"/>
      <c r="AH84" s="63">
        <f t="shared" ca="1" si="16"/>
        <v>0</v>
      </c>
      <c r="AI84" s="63">
        <f t="shared" ca="1" si="23"/>
        <v>0</v>
      </c>
      <c r="AK84" s="14">
        <f t="shared" si="17"/>
        <v>1</v>
      </c>
      <c r="AL84" s="14">
        <f t="shared" si="18"/>
        <v>2</v>
      </c>
      <c r="AM84" s="14">
        <f t="shared" si="19"/>
        <v>1</v>
      </c>
      <c r="AN84" s="14">
        <f t="shared" si="20"/>
        <v>2</v>
      </c>
      <c r="AO84" s="14" t="str">
        <f t="shared" si="24"/>
        <v/>
      </c>
      <c r="AP84" s="14">
        <f t="shared" si="21"/>
        <v>0</v>
      </c>
      <c r="AQ84" s="14">
        <f>IFERROR(COUNTIF(List_Category_ss_key, 'Details - Spirit-Sake-Vermouth'!AO84), 2)</f>
        <v>1047370</v>
      </c>
    </row>
    <row r="85" spans="1:43" ht="20" customHeight="1" x14ac:dyDescent="0.15">
      <c r="A85" s="29">
        <v>83</v>
      </c>
      <c r="B85" s="135"/>
      <c r="C85" s="132"/>
      <c r="D85" s="133"/>
      <c r="E85" s="134"/>
      <c r="F85" s="134"/>
      <c r="G85" s="134"/>
      <c r="H85" s="132"/>
      <c r="I85" s="135"/>
      <c r="J85" s="134"/>
      <c r="K85" s="132"/>
      <c r="L85" s="135"/>
      <c r="M85" s="134"/>
      <c r="N85" s="134"/>
      <c r="O85" s="132"/>
      <c r="P85" s="135"/>
      <c r="Q85" s="132"/>
      <c r="R85" s="135"/>
      <c r="S85" s="136"/>
      <c r="T85" s="134"/>
      <c r="U85" s="136"/>
      <c r="V85" s="134"/>
      <c r="W85" s="136"/>
      <c r="X85" s="134"/>
      <c r="Y85" s="136"/>
      <c r="Z85" s="134"/>
      <c r="AA85" s="137"/>
      <c r="AB85" s="138">
        <f t="shared" si="22"/>
        <v>0</v>
      </c>
      <c r="AC85" s="139"/>
      <c r="AD85" s="139"/>
      <c r="AE85" s="140"/>
      <c r="AF85" s="135"/>
      <c r="AG85" s="132"/>
      <c r="AH85" s="63">
        <f t="shared" ca="1" si="16"/>
        <v>0</v>
      </c>
      <c r="AI85" s="63">
        <f t="shared" ca="1" si="23"/>
        <v>0</v>
      </c>
      <c r="AK85" s="14">
        <f t="shared" si="17"/>
        <v>1</v>
      </c>
      <c r="AL85" s="14">
        <f t="shared" si="18"/>
        <v>2</v>
      </c>
      <c r="AM85" s="14">
        <f t="shared" si="19"/>
        <v>1</v>
      </c>
      <c r="AN85" s="14">
        <f t="shared" si="20"/>
        <v>2</v>
      </c>
      <c r="AO85" s="14" t="str">
        <f t="shared" si="24"/>
        <v/>
      </c>
      <c r="AP85" s="14">
        <f t="shared" si="21"/>
        <v>0</v>
      </c>
      <c r="AQ85" s="14">
        <f>IFERROR(COUNTIF(List_Category_ss_key, 'Details - Spirit-Sake-Vermouth'!AO85), 2)</f>
        <v>1047370</v>
      </c>
    </row>
    <row r="86" spans="1:43" ht="20" customHeight="1" x14ac:dyDescent="0.15">
      <c r="A86" s="29">
        <v>84</v>
      </c>
      <c r="B86" s="135"/>
      <c r="C86" s="132"/>
      <c r="D86" s="133"/>
      <c r="E86" s="134"/>
      <c r="F86" s="134"/>
      <c r="G86" s="134"/>
      <c r="H86" s="132"/>
      <c r="I86" s="135"/>
      <c r="J86" s="134"/>
      <c r="K86" s="132"/>
      <c r="L86" s="135"/>
      <c r="M86" s="134"/>
      <c r="N86" s="134"/>
      <c r="O86" s="132"/>
      <c r="P86" s="135"/>
      <c r="Q86" s="132"/>
      <c r="R86" s="135"/>
      <c r="S86" s="136"/>
      <c r="T86" s="134"/>
      <c r="U86" s="136"/>
      <c r="V86" s="134"/>
      <c r="W86" s="136"/>
      <c r="X86" s="134"/>
      <c r="Y86" s="136"/>
      <c r="Z86" s="134"/>
      <c r="AA86" s="137"/>
      <c r="AB86" s="138">
        <f t="shared" si="22"/>
        <v>0</v>
      </c>
      <c r="AC86" s="139"/>
      <c r="AD86" s="139"/>
      <c r="AE86" s="140"/>
      <c r="AF86" s="135"/>
      <c r="AG86" s="132"/>
      <c r="AH86" s="63">
        <f t="shared" ca="1" si="16"/>
        <v>0</v>
      </c>
      <c r="AI86" s="63">
        <f t="shared" ca="1" si="23"/>
        <v>0</v>
      </c>
      <c r="AK86" s="14">
        <f t="shared" si="17"/>
        <v>1</v>
      </c>
      <c r="AL86" s="14">
        <f t="shared" si="18"/>
        <v>2</v>
      </c>
      <c r="AM86" s="14">
        <f t="shared" si="19"/>
        <v>1</v>
      </c>
      <c r="AN86" s="14">
        <f t="shared" si="20"/>
        <v>2</v>
      </c>
      <c r="AO86" s="14" t="str">
        <f t="shared" si="24"/>
        <v/>
      </c>
      <c r="AP86" s="14">
        <f t="shared" si="21"/>
        <v>0</v>
      </c>
      <c r="AQ86" s="14">
        <f>IFERROR(COUNTIF(List_Category_ss_key, 'Details - Spirit-Sake-Vermouth'!AO86), 2)</f>
        <v>1047370</v>
      </c>
    </row>
    <row r="87" spans="1:43" ht="20" customHeight="1" x14ac:dyDescent="0.15">
      <c r="A87" s="29">
        <v>85</v>
      </c>
      <c r="B87" s="135"/>
      <c r="C87" s="132"/>
      <c r="D87" s="133"/>
      <c r="E87" s="134"/>
      <c r="F87" s="134"/>
      <c r="G87" s="134"/>
      <c r="H87" s="132"/>
      <c r="I87" s="135"/>
      <c r="J87" s="134"/>
      <c r="K87" s="132"/>
      <c r="L87" s="135"/>
      <c r="M87" s="134"/>
      <c r="N87" s="134"/>
      <c r="O87" s="132"/>
      <c r="P87" s="135"/>
      <c r="Q87" s="132"/>
      <c r="R87" s="135"/>
      <c r="S87" s="136"/>
      <c r="T87" s="134"/>
      <c r="U87" s="136"/>
      <c r="V87" s="134"/>
      <c r="W87" s="136"/>
      <c r="X87" s="134"/>
      <c r="Y87" s="136"/>
      <c r="Z87" s="134"/>
      <c r="AA87" s="137"/>
      <c r="AB87" s="138">
        <f t="shared" si="22"/>
        <v>0</v>
      </c>
      <c r="AC87" s="139"/>
      <c r="AD87" s="139"/>
      <c r="AE87" s="140"/>
      <c r="AF87" s="135"/>
      <c r="AG87" s="132"/>
      <c r="AH87" s="63">
        <f t="shared" ca="1" si="16"/>
        <v>0</v>
      </c>
      <c r="AI87" s="63">
        <f t="shared" ca="1" si="23"/>
        <v>0</v>
      </c>
      <c r="AK87" s="14">
        <f t="shared" si="17"/>
        <v>1</v>
      </c>
      <c r="AL87" s="14">
        <f t="shared" si="18"/>
        <v>2</v>
      </c>
      <c r="AM87" s="14">
        <f t="shared" si="19"/>
        <v>1</v>
      </c>
      <c r="AN87" s="14">
        <f t="shared" si="20"/>
        <v>2</v>
      </c>
      <c r="AO87" s="14" t="str">
        <f t="shared" si="24"/>
        <v/>
      </c>
      <c r="AP87" s="14">
        <f t="shared" si="21"/>
        <v>0</v>
      </c>
      <c r="AQ87" s="14">
        <f>IFERROR(COUNTIF(List_Category_ss_key, 'Details - Spirit-Sake-Vermouth'!AO87), 2)</f>
        <v>1047370</v>
      </c>
    </row>
    <row r="88" spans="1:43" ht="20" customHeight="1" x14ac:dyDescent="0.15">
      <c r="A88" s="29">
        <v>86</v>
      </c>
      <c r="B88" s="135"/>
      <c r="C88" s="132"/>
      <c r="D88" s="133"/>
      <c r="E88" s="134"/>
      <c r="F88" s="134"/>
      <c r="G88" s="134"/>
      <c r="H88" s="132"/>
      <c r="I88" s="135"/>
      <c r="J88" s="134"/>
      <c r="K88" s="132"/>
      <c r="L88" s="135"/>
      <c r="M88" s="134"/>
      <c r="N88" s="134"/>
      <c r="O88" s="132"/>
      <c r="P88" s="135"/>
      <c r="Q88" s="132"/>
      <c r="R88" s="135"/>
      <c r="S88" s="136"/>
      <c r="T88" s="134"/>
      <c r="U88" s="136"/>
      <c r="V88" s="134"/>
      <c r="W88" s="136"/>
      <c r="X88" s="134"/>
      <c r="Y88" s="136"/>
      <c r="Z88" s="134"/>
      <c r="AA88" s="137"/>
      <c r="AB88" s="138">
        <f t="shared" si="22"/>
        <v>0</v>
      </c>
      <c r="AC88" s="139"/>
      <c r="AD88" s="139"/>
      <c r="AE88" s="140"/>
      <c r="AF88" s="135"/>
      <c r="AG88" s="132"/>
      <c r="AH88" s="63">
        <f t="shared" ca="1" si="16"/>
        <v>0</v>
      </c>
      <c r="AI88" s="63">
        <f t="shared" ca="1" si="23"/>
        <v>0</v>
      </c>
      <c r="AK88" s="14">
        <f t="shared" si="17"/>
        <v>1</v>
      </c>
      <c r="AL88" s="14">
        <f t="shared" si="18"/>
        <v>2</v>
      </c>
      <c r="AM88" s="14">
        <f t="shared" si="19"/>
        <v>1</v>
      </c>
      <c r="AN88" s="14">
        <f t="shared" si="20"/>
        <v>2</v>
      </c>
      <c r="AO88" s="14" t="str">
        <f t="shared" si="24"/>
        <v/>
      </c>
      <c r="AP88" s="14">
        <f t="shared" si="21"/>
        <v>0</v>
      </c>
      <c r="AQ88" s="14">
        <f>IFERROR(COUNTIF(List_Category_ss_key, 'Details - Spirit-Sake-Vermouth'!AO88), 2)</f>
        <v>1047370</v>
      </c>
    </row>
    <row r="89" spans="1:43" ht="20" customHeight="1" x14ac:dyDescent="0.15">
      <c r="A89" s="29">
        <v>87</v>
      </c>
      <c r="B89" s="135"/>
      <c r="C89" s="132"/>
      <c r="D89" s="133"/>
      <c r="E89" s="134"/>
      <c r="F89" s="134"/>
      <c r="G89" s="134"/>
      <c r="H89" s="132"/>
      <c r="I89" s="135"/>
      <c r="J89" s="134"/>
      <c r="K89" s="132"/>
      <c r="L89" s="135"/>
      <c r="M89" s="134"/>
      <c r="N89" s="134"/>
      <c r="O89" s="132"/>
      <c r="P89" s="135"/>
      <c r="Q89" s="132"/>
      <c r="R89" s="135"/>
      <c r="S89" s="136"/>
      <c r="T89" s="134"/>
      <c r="U89" s="136"/>
      <c r="V89" s="134"/>
      <c r="W89" s="136"/>
      <c r="X89" s="134"/>
      <c r="Y89" s="136"/>
      <c r="Z89" s="134"/>
      <c r="AA89" s="137"/>
      <c r="AB89" s="138">
        <f t="shared" si="22"/>
        <v>0</v>
      </c>
      <c r="AC89" s="139"/>
      <c r="AD89" s="139"/>
      <c r="AE89" s="140"/>
      <c r="AF89" s="135"/>
      <c r="AG89" s="132"/>
      <c r="AH89" s="63">
        <f t="shared" ca="1" si="16"/>
        <v>0</v>
      </c>
      <c r="AI89" s="63">
        <f t="shared" ca="1" si="23"/>
        <v>0</v>
      </c>
      <c r="AK89" s="14">
        <f t="shared" si="17"/>
        <v>1</v>
      </c>
      <c r="AL89" s="14">
        <f t="shared" si="18"/>
        <v>2</v>
      </c>
      <c r="AM89" s="14">
        <f t="shared" si="19"/>
        <v>1</v>
      </c>
      <c r="AN89" s="14">
        <f t="shared" si="20"/>
        <v>2</v>
      </c>
      <c r="AO89" s="14" t="str">
        <f t="shared" si="24"/>
        <v/>
      </c>
      <c r="AP89" s="14">
        <f t="shared" si="21"/>
        <v>0</v>
      </c>
      <c r="AQ89" s="14">
        <f>IFERROR(COUNTIF(List_Category_ss_key, 'Details - Spirit-Sake-Vermouth'!AO89), 2)</f>
        <v>1047370</v>
      </c>
    </row>
    <row r="90" spans="1:43" ht="20" customHeight="1" x14ac:dyDescent="0.15">
      <c r="A90" s="29">
        <v>88</v>
      </c>
      <c r="B90" s="135"/>
      <c r="C90" s="132"/>
      <c r="D90" s="133"/>
      <c r="E90" s="134"/>
      <c r="F90" s="134"/>
      <c r="G90" s="134"/>
      <c r="H90" s="132"/>
      <c r="I90" s="135"/>
      <c r="J90" s="134"/>
      <c r="K90" s="132"/>
      <c r="L90" s="135"/>
      <c r="M90" s="134"/>
      <c r="N90" s="134"/>
      <c r="O90" s="132"/>
      <c r="P90" s="135"/>
      <c r="Q90" s="132"/>
      <c r="R90" s="135"/>
      <c r="S90" s="136"/>
      <c r="T90" s="134"/>
      <c r="U90" s="136"/>
      <c r="V90" s="134"/>
      <c r="W90" s="136"/>
      <c r="X90" s="134"/>
      <c r="Y90" s="136"/>
      <c r="Z90" s="134"/>
      <c r="AA90" s="137"/>
      <c r="AB90" s="138">
        <f t="shared" si="22"/>
        <v>0</v>
      </c>
      <c r="AC90" s="139"/>
      <c r="AD90" s="139"/>
      <c r="AE90" s="140"/>
      <c r="AF90" s="135"/>
      <c r="AG90" s="132"/>
      <c r="AH90" s="63">
        <f t="shared" ca="1" si="16"/>
        <v>0</v>
      </c>
      <c r="AI90" s="63">
        <f t="shared" ca="1" si="23"/>
        <v>0</v>
      </c>
      <c r="AK90" s="14">
        <f t="shared" si="17"/>
        <v>1</v>
      </c>
      <c r="AL90" s="14">
        <f t="shared" si="18"/>
        <v>2</v>
      </c>
      <c r="AM90" s="14">
        <f t="shared" si="19"/>
        <v>1</v>
      </c>
      <c r="AN90" s="14">
        <f t="shared" si="20"/>
        <v>2</v>
      </c>
      <c r="AO90" s="14" t="str">
        <f t="shared" si="24"/>
        <v/>
      </c>
      <c r="AP90" s="14">
        <f t="shared" si="21"/>
        <v>0</v>
      </c>
      <c r="AQ90" s="14">
        <f>IFERROR(COUNTIF(List_Category_ss_key, 'Details - Spirit-Sake-Vermouth'!AO90), 2)</f>
        <v>1047370</v>
      </c>
    </row>
    <row r="91" spans="1:43" ht="20" customHeight="1" x14ac:dyDescent="0.15">
      <c r="A91" s="29">
        <v>89</v>
      </c>
      <c r="B91" s="135"/>
      <c r="C91" s="132"/>
      <c r="D91" s="133"/>
      <c r="E91" s="134"/>
      <c r="F91" s="134"/>
      <c r="G91" s="134"/>
      <c r="H91" s="132"/>
      <c r="I91" s="135"/>
      <c r="J91" s="134"/>
      <c r="K91" s="132"/>
      <c r="L91" s="135"/>
      <c r="M91" s="134"/>
      <c r="N91" s="134"/>
      <c r="O91" s="132"/>
      <c r="P91" s="135"/>
      <c r="Q91" s="132"/>
      <c r="R91" s="135"/>
      <c r="S91" s="136"/>
      <c r="T91" s="134"/>
      <c r="U91" s="136"/>
      <c r="V91" s="134"/>
      <c r="W91" s="136"/>
      <c r="X91" s="134"/>
      <c r="Y91" s="136"/>
      <c r="Z91" s="134"/>
      <c r="AA91" s="137"/>
      <c r="AB91" s="138">
        <f t="shared" si="22"/>
        <v>0</v>
      </c>
      <c r="AC91" s="139"/>
      <c r="AD91" s="139"/>
      <c r="AE91" s="140"/>
      <c r="AF91" s="135"/>
      <c r="AG91" s="132"/>
      <c r="AH91" s="63">
        <f t="shared" ca="1" si="16"/>
        <v>0</v>
      </c>
      <c r="AI91" s="63">
        <f t="shared" ca="1" si="23"/>
        <v>0</v>
      </c>
      <c r="AK91" s="14">
        <f t="shared" si="17"/>
        <v>1</v>
      </c>
      <c r="AL91" s="14">
        <f t="shared" si="18"/>
        <v>2</v>
      </c>
      <c r="AM91" s="14">
        <f t="shared" si="19"/>
        <v>1</v>
      </c>
      <c r="AN91" s="14">
        <f t="shared" si="20"/>
        <v>2</v>
      </c>
      <c r="AO91" s="14" t="str">
        <f t="shared" si="24"/>
        <v/>
      </c>
      <c r="AP91" s="14">
        <f t="shared" si="21"/>
        <v>0</v>
      </c>
      <c r="AQ91" s="14">
        <f>IFERROR(COUNTIF(List_Category_ss_key, 'Details - Spirit-Sake-Vermouth'!AO91), 2)</f>
        <v>1047370</v>
      </c>
    </row>
    <row r="92" spans="1:43" ht="20" customHeight="1" x14ac:dyDescent="0.15">
      <c r="A92" s="29">
        <v>90</v>
      </c>
      <c r="B92" s="135"/>
      <c r="C92" s="132"/>
      <c r="D92" s="133"/>
      <c r="E92" s="134"/>
      <c r="F92" s="134"/>
      <c r="G92" s="134"/>
      <c r="H92" s="132"/>
      <c r="I92" s="135"/>
      <c r="J92" s="134"/>
      <c r="K92" s="132"/>
      <c r="L92" s="135"/>
      <c r="M92" s="134"/>
      <c r="N92" s="134"/>
      <c r="O92" s="132"/>
      <c r="P92" s="135"/>
      <c r="Q92" s="132"/>
      <c r="R92" s="135"/>
      <c r="S92" s="136"/>
      <c r="T92" s="134"/>
      <c r="U92" s="136"/>
      <c r="V92" s="134"/>
      <c r="W92" s="136"/>
      <c r="X92" s="134"/>
      <c r="Y92" s="136"/>
      <c r="Z92" s="134"/>
      <c r="AA92" s="137"/>
      <c r="AB92" s="138">
        <f t="shared" si="22"/>
        <v>0</v>
      </c>
      <c r="AC92" s="139"/>
      <c r="AD92" s="139"/>
      <c r="AE92" s="140"/>
      <c r="AF92" s="135"/>
      <c r="AG92" s="132"/>
      <c r="AH92" s="63">
        <f t="shared" ca="1" si="16"/>
        <v>0</v>
      </c>
      <c r="AI92" s="63">
        <f t="shared" ca="1" si="23"/>
        <v>0</v>
      </c>
      <c r="AK92" s="14">
        <f t="shared" si="17"/>
        <v>1</v>
      </c>
      <c r="AL92" s="14">
        <f t="shared" si="18"/>
        <v>2</v>
      </c>
      <c r="AM92" s="14">
        <f t="shared" si="19"/>
        <v>1</v>
      </c>
      <c r="AN92" s="14">
        <f t="shared" si="20"/>
        <v>2</v>
      </c>
      <c r="AO92" s="14" t="str">
        <f t="shared" si="24"/>
        <v/>
      </c>
      <c r="AP92" s="14">
        <f t="shared" si="21"/>
        <v>0</v>
      </c>
      <c r="AQ92" s="14">
        <f>IFERROR(COUNTIF(List_Category_ss_key, 'Details - Spirit-Sake-Vermouth'!AO92), 2)</f>
        <v>1047370</v>
      </c>
    </row>
    <row r="93" spans="1:43" ht="20" customHeight="1" x14ac:dyDescent="0.15">
      <c r="A93" s="29">
        <v>91</v>
      </c>
      <c r="B93" s="135"/>
      <c r="C93" s="132"/>
      <c r="D93" s="133"/>
      <c r="E93" s="134"/>
      <c r="F93" s="134"/>
      <c r="G93" s="134"/>
      <c r="H93" s="132"/>
      <c r="I93" s="135"/>
      <c r="J93" s="134"/>
      <c r="K93" s="132"/>
      <c r="L93" s="135"/>
      <c r="M93" s="134"/>
      <c r="N93" s="134"/>
      <c r="O93" s="132"/>
      <c r="P93" s="135"/>
      <c r="Q93" s="132"/>
      <c r="R93" s="135"/>
      <c r="S93" s="136"/>
      <c r="T93" s="134"/>
      <c r="U93" s="136"/>
      <c r="V93" s="134"/>
      <c r="W93" s="136"/>
      <c r="X93" s="134"/>
      <c r="Y93" s="136"/>
      <c r="Z93" s="134"/>
      <c r="AA93" s="137"/>
      <c r="AB93" s="138">
        <f t="shared" si="22"/>
        <v>0</v>
      </c>
      <c r="AC93" s="139"/>
      <c r="AD93" s="139"/>
      <c r="AE93" s="140"/>
      <c r="AF93" s="135"/>
      <c r="AG93" s="132"/>
      <c r="AH93" s="63">
        <f t="shared" ca="1" si="16"/>
        <v>0</v>
      </c>
      <c r="AI93" s="63">
        <f t="shared" ca="1" si="23"/>
        <v>0</v>
      </c>
      <c r="AK93" s="14">
        <f t="shared" si="17"/>
        <v>1</v>
      </c>
      <c r="AL93" s="14">
        <f t="shared" si="18"/>
        <v>2</v>
      </c>
      <c r="AM93" s="14">
        <f t="shared" si="19"/>
        <v>1</v>
      </c>
      <c r="AN93" s="14">
        <f t="shared" si="20"/>
        <v>2</v>
      </c>
      <c r="AO93" s="14" t="str">
        <f t="shared" si="24"/>
        <v/>
      </c>
      <c r="AP93" s="14">
        <f t="shared" si="21"/>
        <v>0</v>
      </c>
      <c r="AQ93" s="14">
        <f>IFERROR(COUNTIF(List_Category_ss_key, 'Details - Spirit-Sake-Vermouth'!AO93), 2)</f>
        <v>1047370</v>
      </c>
    </row>
    <row r="94" spans="1:43" ht="20" customHeight="1" x14ac:dyDescent="0.15">
      <c r="A94" s="29">
        <v>92</v>
      </c>
      <c r="B94" s="135"/>
      <c r="C94" s="132"/>
      <c r="D94" s="133"/>
      <c r="E94" s="134"/>
      <c r="F94" s="134"/>
      <c r="G94" s="134"/>
      <c r="H94" s="132"/>
      <c r="I94" s="135"/>
      <c r="J94" s="134"/>
      <c r="K94" s="132"/>
      <c r="L94" s="135"/>
      <c r="M94" s="134"/>
      <c r="N94" s="134"/>
      <c r="O94" s="132"/>
      <c r="P94" s="135"/>
      <c r="Q94" s="132"/>
      <c r="R94" s="135"/>
      <c r="S94" s="136"/>
      <c r="T94" s="134"/>
      <c r="U94" s="136"/>
      <c r="V94" s="134"/>
      <c r="W94" s="136"/>
      <c r="X94" s="134"/>
      <c r="Y94" s="136"/>
      <c r="Z94" s="134"/>
      <c r="AA94" s="137"/>
      <c r="AB94" s="138">
        <f t="shared" si="22"/>
        <v>0</v>
      </c>
      <c r="AC94" s="139"/>
      <c r="AD94" s="139"/>
      <c r="AE94" s="140"/>
      <c r="AF94" s="135"/>
      <c r="AG94" s="132"/>
      <c r="AH94" s="63">
        <f t="shared" ca="1" si="16"/>
        <v>0</v>
      </c>
      <c r="AI94" s="63">
        <f t="shared" ca="1" si="23"/>
        <v>0</v>
      </c>
      <c r="AK94" s="14">
        <f t="shared" si="17"/>
        <v>1</v>
      </c>
      <c r="AL94" s="14">
        <f t="shared" si="18"/>
        <v>2</v>
      </c>
      <c r="AM94" s="14">
        <f t="shared" si="19"/>
        <v>1</v>
      </c>
      <c r="AN94" s="14">
        <f t="shared" si="20"/>
        <v>2</v>
      </c>
      <c r="AO94" s="14" t="str">
        <f t="shared" si="24"/>
        <v/>
      </c>
      <c r="AP94" s="14">
        <f t="shared" si="21"/>
        <v>0</v>
      </c>
      <c r="AQ94" s="14">
        <f>IFERROR(COUNTIF(List_Category_ss_key, 'Details - Spirit-Sake-Vermouth'!AO94), 2)</f>
        <v>1047370</v>
      </c>
    </row>
    <row r="95" spans="1:43" ht="20" customHeight="1" x14ac:dyDescent="0.15">
      <c r="A95" s="29">
        <v>93</v>
      </c>
      <c r="B95" s="135"/>
      <c r="C95" s="132"/>
      <c r="D95" s="133"/>
      <c r="E95" s="134"/>
      <c r="F95" s="134"/>
      <c r="G95" s="134"/>
      <c r="H95" s="132"/>
      <c r="I95" s="135"/>
      <c r="J95" s="134"/>
      <c r="K95" s="132"/>
      <c r="L95" s="135"/>
      <c r="M95" s="134"/>
      <c r="N95" s="134"/>
      <c r="O95" s="132"/>
      <c r="P95" s="135"/>
      <c r="Q95" s="132"/>
      <c r="R95" s="135"/>
      <c r="S95" s="136"/>
      <c r="T95" s="134"/>
      <c r="U95" s="136"/>
      <c r="V95" s="134"/>
      <c r="W95" s="136"/>
      <c r="X95" s="134"/>
      <c r="Y95" s="136"/>
      <c r="Z95" s="134"/>
      <c r="AA95" s="137"/>
      <c r="AB95" s="138">
        <f t="shared" si="22"/>
        <v>0</v>
      </c>
      <c r="AC95" s="139"/>
      <c r="AD95" s="139"/>
      <c r="AE95" s="140"/>
      <c r="AF95" s="135"/>
      <c r="AG95" s="132"/>
      <c r="AH95" s="63">
        <f t="shared" ca="1" si="16"/>
        <v>0</v>
      </c>
      <c r="AI95" s="63">
        <f t="shared" ca="1" si="23"/>
        <v>0</v>
      </c>
      <c r="AK95" s="14">
        <f t="shared" si="17"/>
        <v>1</v>
      </c>
      <c r="AL95" s="14">
        <f t="shared" si="18"/>
        <v>2</v>
      </c>
      <c r="AM95" s="14">
        <f t="shared" si="19"/>
        <v>1</v>
      </c>
      <c r="AN95" s="14">
        <f t="shared" si="20"/>
        <v>2</v>
      </c>
      <c r="AO95" s="14" t="str">
        <f t="shared" si="24"/>
        <v/>
      </c>
      <c r="AP95" s="14">
        <f t="shared" si="21"/>
        <v>0</v>
      </c>
      <c r="AQ95" s="14">
        <f>IFERROR(COUNTIF(List_Category_ss_key, 'Details - Spirit-Sake-Vermouth'!AO95), 2)</f>
        <v>1047370</v>
      </c>
    </row>
    <row r="96" spans="1:43" ht="20" customHeight="1" x14ac:dyDescent="0.15">
      <c r="A96" s="29">
        <v>94</v>
      </c>
      <c r="B96" s="135"/>
      <c r="C96" s="132"/>
      <c r="D96" s="133"/>
      <c r="E96" s="134"/>
      <c r="F96" s="134"/>
      <c r="G96" s="134"/>
      <c r="H96" s="132"/>
      <c r="I96" s="135"/>
      <c r="J96" s="134"/>
      <c r="K96" s="132"/>
      <c r="L96" s="135"/>
      <c r="M96" s="134"/>
      <c r="N96" s="134"/>
      <c r="O96" s="132"/>
      <c r="P96" s="135"/>
      <c r="Q96" s="132"/>
      <c r="R96" s="135"/>
      <c r="S96" s="136"/>
      <c r="T96" s="134"/>
      <c r="U96" s="136"/>
      <c r="V96" s="134"/>
      <c r="W96" s="136"/>
      <c r="X96" s="134"/>
      <c r="Y96" s="136"/>
      <c r="Z96" s="134"/>
      <c r="AA96" s="137"/>
      <c r="AB96" s="138">
        <f t="shared" si="22"/>
        <v>0</v>
      </c>
      <c r="AC96" s="139"/>
      <c r="AD96" s="139"/>
      <c r="AE96" s="140"/>
      <c r="AF96" s="135"/>
      <c r="AG96" s="132"/>
      <c r="AH96" s="63">
        <f t="shared" ca="1" si="16"/>
        <v>0</v>
      </c>
      <c r="AI96" s="63">
        <f t="shared" ca="1" si="23"/>
        <v>0</v>
      </c>
      <c r="AK96" s="14">
        <f t="shared" si="17"/>
        <v>1</v>
      </c>
      <c r="AL96" s="14">
        <f t="shared" si="18"/>
        <v>2</v>
      </c>
      <c r="AM96" s="14">
        <f t="shared" si="19"/>
        <v>1</v>
      </c>
      <c r="AN96" s="14">
        <f t="shared" si="20"/>
        <v>2</v>
      </c>
      <c r="AO96" s="14" t="str">
        <f t="shared" si="24"/>
        <v/>
      </c>
      <c r="AP96" s="14">
        <f t="shared" si="21"/>
        <v>0</v>
      </c>
      <c r="AQ96" s="14">
        <f>IFERROR(COUNTIF(List_Category_ss_key, 'Details - Spirit-Sake-Vermouth'!AO96), 2)</f>
        <v>1047370</v>
      </c>
    </row>
    <row r="97" spans="1:43" ht="20" customHeight="1" x14ac:dyDescent="0.15">
      <c r="A97" s="29">
        <v>95</v>
      </c>
      <c r="B97" s="135"/>
      <c r="C97" s="132"/>
      <c r="D97" s="133"/>
      <c r="E97" s="134"/>
      <c r="F97" s="134"/>
      <c r="G97" s="134"/>
      <c r="H97" s="132"/>
      <c r="I97" s="135"/>
      <c r="J97" s="134"/>
      <c r="K97" s="132"/>
      <c r="L97" s="135"/>
      <c r="M97" s="134"/>
      <c r="N97" s="134"/>
      <c r="O97" s="132"/>
      <c r="P97" s="135"/>
      <c r="Q97" s="132"/>
      <c r="R97" s="135"/>
      <c r="S97" s="136"/>
      <c r="T97" s="134"/>
      <c r="U97" s="136"/>
      <c r="V97" s="134"/>
      <c r="W97" s="136"/>
      <c r="X97" s="134"/>
      <c r="Y97" s="136"/>
      <c r="Z97" s="134"/>
      <c r="AA97" s="137"/>
      <c r="AB97" s="138">
        <f t="shared" si="22"/>
        <v>0</v>
      </c>
      <c r="AC97" s="139"/>
      <c r="AD97" s="139"/>
      <c r="AE97" s="140"/>
      <c r="AF97" s="135"/>
      <c r="AG97" s="132"/>
      <c r="AH97" s="63">
        <f t="shared" ca="1" si="16"/>
        <v>0</v>
      </c>
      <c r="AI97" s="63">
        <f t="shared" ca="1" si="23"/>
        <v>0</v>
      </c>
      <c r="AK97" s="14">
        <f t="shared" si="17"/>
        <v>1</v>
      </c>
      <c r="AL97" s="14">
        <f t="shared" si="18"/>
        <v>2</v>
      </c>
      <c r="AM97" s="14">
        <f t="shared" si="19"/>
        <v>1</v>
      </c>
      <c r="AN97" s="14">
        <f t="shared" si="20"/>
        <v>2</v>
      </c>
      <c r="AO97" s="14" t="str">
        <f t="shared" si="24"/>
        <v/>
      </c>
      <c r="AP97" s="14">
        <f t="shared" si="21"/>
        <v>0</v>
      </c>
      <c r="AQ97" s="14">
        <f>IFERROR(COUNTIF(List_Category_ss_key, 'Details - Spirit-Sake-Vermouth'!AO97), 2)</f>
        <v>1047370</v>
      </c>
    </row>
    <row r="98" spans="1:43" ht="20" customHeight="1" x14ac:dyDescent="0.15">
      <c r="A98" s="29">
        <v>96</v>
      </c>
      <c r="B98" s="135"/>
      <c r="C98" s="132"/>
      <c r="D98" s="133"/>
      <c r="E98" s="134"/>
      <c r="F98" s="134"/>
      <c r="G98" s="134"/>
      <c r="H98" s="132"/>
      <c r="I98" s="135"/>
      <c r="J98" s="134"/>
      <c r="K98" s="132"/>
      <c r="L98" s="135"/>
      <c r="M98" s="134"/>
      <c r="N98" s="134"/>
      <c r="O98" s="132"/>
      <c r="P98" s="135"/>
      <c r="Q98" s="132"/>
      <c r="R98" s="135"/>
      <c r="S98" s="136"/>
      <c r="T98" s="134"/>
      <c r="U98" s="136"/>
      <c r="V98" s="134"/>
      <c r="W98" s="136"/>
      <c r="X98" s="134"/>
      <c r="Y98" s="136"/>
      <c r="Z98" s="134"/>
      <c r="AA98" s="137"/>
      <c r="AB98" s="138">
        <f t="shared" si="22"/>
        <v>0</v>
      </c>
      <c r="AC98" s="139"/>
      <c r="AD98" s="139"/>
      <c r="AE98" s="140"/>
      <c r="AF98" s="135"/>
      <c r="AG98" s="132"/>
      <c r="AH98" s="63">
        <f t="shared" ca="1" si="16"/>
        <v>0</v>
      </c>
      <c r="AI98" s="63">
        <f t="shared" ca="1" si="23"/>
        <v>0</v>
      </c>
      <c r="AK98" s="14">
        <f t="shared" si="17"/>
        <v>1</v>
      </c>
      <c r="AL98" s="14">
        <f t="shared" si="18"/>
        <v>2</v>
      </c>
      <c r="AM98" s="14">
        <f t="shared" si="19"/>
        <v>1</v>
      </c>
      <c r="AN98" s="14">
        <f t="shared" si="20"/>
        <v>2</v>
      </c>
      <c r="AO98" s="14" t="str">
        <f t="shared" si="24"/>
        <v/>
      </c>
      <c r="AP98" s="14">
        <f>IFERROR(MATCH(AO98, List_Category_ss_key, FALSE)-1,0)</f>
        <v>0</v>
      </c>
      <c r="AQ98" s="14">
        <f>IFERROR(COUNTIF(List_Category_ss_key, 'Details - Spirit-Sake-Vermouth'!AO98), 2)</f>
        <v>1047370</v>
      </c>
    </row>
    <row r="99" spans="1:43" ht="20" customHeight="1" x14ac:dyDescent="0.15">
      <c r="A99" s="29">
        <v>97</v>
      </c>
      <c r="B99" s="135"/>
      <c r="C99" s="132"/>
      <c r="D99" s="133"/>
      <c r="E99" s="134"/>
      <c r="F99" s="134"/>
      <c r="G99" s="134"/>
      <c r="H99" s="132"/>
      <c r="I99" s="135"/>
      <c r="J99" s="134"/>
      <c r="K99" s="132"/>
      <c r="L99" s="135"/>
      <c r="M99" s="134"/>
      <c r="N99" s="134"/>
      <c r="O99" s="132"/>
      <c r="P99" s="135"/>
      <c r="Q99" s="132"/>
      <c r="R99" s="135"/>
      <c r="S99" s="136"/>
      <c r="T99" s="134"/>
      <c r="U99" s="136"/>
      <c r="V99" s="134"/>
      <c r="W99" s="136"/>
      <c r="X99" s="134"/>
      <c r="Y99" s="136"/>
      <c r="Z99" s="134"/>
      <c r="AA99" s="137"/>
      <c r="AB99" s="138">
        <f t="shared" si="22"/>
        <v>0</v>
      </c>
      <c r="AC99" s="139"/>
      <c r="AD99" s="139"/>
      <c r="AE99" s="140"/>
      <c r="AF99" s="135"/>
      <c r="AG99" s="132"/>
      <c r="AH99" s="63">
        <f t="shared" ca="1" si="16"/>
        <v>0</v>
      </c>
      <c r="AI99" s="63">
        <f t="shared" ca="1" si="23"/>
        <v>0</v>
      </c>
      <c r="AK99" s="14">
        <f t="shared" si="17"/>
        <v>1</v>
      </c>
      <c r="AL99" s="14">
        <f t="shared" si="18"/>
        <v>2</v>
      </c>
      <c r="AM99" s="14">
        <f t="shared" si="19"/>
        <v>1</v>
      </c>
      <c r="AN99" s="14">
        <f t="shared" si="20"/>
        <v>2</v>
      </c>
      <c r="AO99" s="14" t="str">
        <f t="shared" si="24"/>
        <v/>
      </c>
      <c r="AP99" s="14">
        <f>IFERROR(MATCH(AO99, List_Category_ss_key, FALSE)-1,0)</f>
        <v>0</v>
      </c>
      <c r="AQ99" s="14">
        <f>IFERROR(COUNTIF(List_Category_ss_key, 'Details - Spirit-Sake-Vermouth'!AO99), 2)</f>
        <v>1047370</v>
      </c>
    </row>
    <row r="100" spans="1:43" ht="20" customHeight="1" x14ac:dyDescent="0.15">
      <c r="A100" s="29">
        <v>98</v>
      </c>
      <c r="B100" s="135"/>
      <c r="C100" s="132"/>
      <c r="D100" s="133"/>
      <c r="E100" s="134"/>
      <c r="F100" s="134"/>
      <c r="G100" s="134"/>
      <c r="H100" s="132"/>
      <c r="I100" s="135"/>
      <c r="J100" s="134"/>
      <c r="K100" s="132"/>
      <c r="L100" s="135"/>
      <c r="M100" s="134"/>
      <c r="N100" s="134"/>
      <c r="O100" s="132"/>
      <c r="P100" s="135"/>
      <c r="Q100" s="132"/>
      <c r="R100" s="135"/>
      <c r="S100" s="136"/>
      <c r="T100" s="134"/>
      <c r="U100" s="136"/>
      <c r="V100" s="134"/>
      <c r="W100" s="136"/>
      <c r="X100" s="134"/>
      <c r="Y100" s="136"/>
      <c r="Z100" s="134"/>
      <c r="AA100" s="137"/>
      <c r="AB100" s="138">
        <f t="shared" si="22"/>
        <v>0</v>
      </c>
      <c r="AC100" s="139"/>
      <c r="AD100" s="139"/>
      <c r="AE100" s="140"/>
      <c r="AF100" s="135"/>
      <c r="AG100" s="132"/>
      <c r="AH100" s="63">
        <f t="shared" ca="1" si="16"/>
        <v>0</v>
      </c>
      <c r="AI100" s="63">
        <f t="shared" ca="1" si="23"/>
        <v>0</v>
      </c>
      <c r="AK100" s="14">
        <f t="shared" si="17"/>
        <v>1</v>
      </c>
      <c r="AL100" s="14">
        <f t="shared" si="18"/>
        <v>2</v>
      </c>
      <c r="AM100" s="14">
        <f t="shared" si="19"/>
        <v>1</v>
      </c>
      <c r="AN100" s="14">
        <f t="shared" si="20"/>
        <v>2</v>
      </c>
      <c r="AO100" s="14" t="str">
        <f t="shared" si="24"/>
        <v/>
      </c>
      <c r="AP100" s="14">
        <f>IFERROR(MATCH(AO100, List_Category_ss_key, FALSE)-1,0)</f>
        <v>0</v>
      </c>
      <c r="AQ100" s="14">
        <f>IFERROR(COUNTIF(List_Category_ss_key, 'Details - Spirit-Sake-Vermouth'!AO100), 2)</f>
        <v>1047370</v>
      </c>
    </row>
    <row r="101" spans="1:43" ht="20" customHeight="1" x14ac:dyDescent="0.15">
      <c r="A101" s="29">
        <v>99</v>
      </c>
      <c r="B101" s="135"/>
      <c r="C101" s="132"/>
      <c r="D101" s="133"/>
      <c r="E101" s="134"/>
      <c r="F101" s="134"/>
      <c r="G101" s="134"/>
      <c r="H101" s="132"/>
      <c r="I101" s="135"/>
      <c r="J101" s="134"/>
      <c r="K101" s="132"/>
      <c r="L101" s="135"/>
      <c r="M101" s="134"/>
      <c r="N101" s="134"/>
      <c r="O101" s="132"/>
      <c r="P101" s="135"/>
      <c r="Q101" s="132"/>
      <c r="R101" s="135"/>
      <c r="S101" s="136"/>
      <c r="T101" s="134"/>
      <c r="U101" s="136"/>
      <c r="V101" s="134"/>
      <c r="W101" s="136"/>
      <c r="X101" s="134"/>
      <c r="Y101" s="136"/>
      <c r="Z101" s="134"/>
      <c r="AA101" s="137"/>
      <c r="AB101" s="138">
        <f t="shared" si="22"/>
        <v>0</v>
      </c>
      <c r="AC101" s="139"/>
      <c r="AD101" s="139"/>
      <c r="AE101" s="140"/>
      <c r="AF101" s="135"/>
      <c r="AG101" s="132"/>
      <c r="AH101" s="63">
        <f t="shared" ca="1" si="16"/>
        <v>0</v>
      </c>
      <c r="AI101" s="63">
        <f t="shared" ca="1" si="23"/>
        <v>0</v>
      </c>
      <c r="AK101" s="14">
        <f t="shared" si="17"/>
        <v>1</v>
      </c>
      <c r="AL101" s="14">
        <f t="shared" si="18"/>
        <v>2</v>
      </c>
      <c r="AM101" s="14">
        <f t="shared" si="19"/>
        <v>1</v>
      </c>
      <c r="AN101" s="14">
        <f t="shared" si="20"/>
        <v>2</v>
      </c>
      <c r="AO101" s="14" t="str">
        <f t="shared" si="24"/>
        <v/>
      </c>
      <c r="AP101" s="14">
        <f>IFERROR(MATCH(AO101, List_Category_ss_key, FALSE)-1,0)</f>
        <v>0</v>
      </c>
      <c r="AQ101" s="14">
        <f>IFERROR(COUNTIF(List_Category_ss_key, 'Details - Spirit-Sake-Vermouth'!AO101), 2)</f>
        <v>1047370</v>
      </c>
    </row>
  </sheetData>
  <sheetProtection algorithmName="SHA-512" hashValue="HMmcqNPmMEIyMs08yP6uBWhYECUf2d381ru+4PQh6UKUATywa04SsX0uAxvwOFCUX0bkoQeDHR4TA6BRGJRPOw==" saltValue="gNEtc7gEBEHvLXDW6AKOLQ==" spinCount="100000" sheet="1" selectLockedCells="1"/>
  <conditionalFormatting sqref="AB2:AB101">
    <cfRule type="cellIs" dxfId="1" priority="1" operator="lessThan">
      <formula>1</formula>
    </cfRule>
  </conditionalFormatting>
  <dataValidations count="7">
    <dataValidation type="list" allowBlank="1" showInputMessage="1" showErrorMessage="1" sqref="G2:G101" xr:uid="{00000000-0002-0000-0200-000000000000}">
      <formula1>OFFSET(List_Category_ss, AP2, 0, AQ2)</formula1>
    </dataValidation>
    <dataValidation type="list" allowBlank="1" showInputMessage="1" showErrorMessage="1" sqref="F2:F101" xr:uid="{00000000-0002-0000-0200-000001000000}">
      <formula1>OFFSET(List_Category_s, AM2-1, 0, AN2-AM2)</formula1>
    </dataValidation>
    <dataValidation type="list" allowBlank="1" showInputMessage="1" showErrorMessage="1" sqref="E2:E101" xr:uid="{00000000-0002-0000-0200-000002000000}">
      <formula1>OFFSET(List_Category, AK2-1, 0, AL2-AK2)</formula1>
    </dataValidation>
    <dataValidation type="list" allowBlank="1" showInputMessage="1" showErrorMessage="1" sqref="N2:N101" xr:uid="{00000000-0002-0000-0200-000003000000}">
      <formula1>WineColor</formula1>
    </dataValidation>
    <dataValidation type="list" allowBlank="1" showInputMessage="1" showErrorMessage="1" sqref="AK1 AK102:AK65536" xr:uid="{00000000-0002-0000-0200-000004000000}">
      <formula1>ProductCat_Spirits</formula1>
    </dataValidation>
    <dataValidation type="list" allowBlank="1" showInputMessage="1" showErrorMessage="1" sqref="AC2:AC101" xr:uid="{00000000-0002-0000-0200-000005000000}">
      <formula1>CheckBox</formula1>
    </dataValidation>
    <dataValidation type="list" allowBlank="1" showInputMessage="1" showErrorMessage="1" sqref="D1:D1048576" xr:uid="{00000000-0002-0000-0200-000006000000}">
      <formula1>List_Type_Spirits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102"/>
  <sheetViews>
    <sheetView zoomScale="125" zoomScaleNormal="170" workbookViewId="0">
      <selection activeCell="D5" sqref="D5"/>
    </sheetView>
  </sheetViews>
  <sheetFormatPr baseColWidth="10" defaultRowHeight="13" x14ac:dyDescent="0.15"/>
  <cols>
    <col min="1" max="1" width="3.5" style="14" customWidth="1"/>
    <col min="2" max="2" width="31.6640625" style="15" customWidth="1"/>
    <col min="3" max="3" width="23" style="16" customWidth="1"/>
    <col min="4" max="4" width="19.33203125" style="76" customWidth="1"/>
    <col min="5" max="5" width="18.6640625" style="77" customWidth="1"/>
    <col min="6" max="6" width="16.5" style="77" customWidth="1"/>
    <col min="7" max="7" width="18.33203125" style="77" customWidth="1"/>
    <col min="8" max="8" width="8.6640625" style="78" customWidth="1"/>
    <col min="9" max="9" width="12.5" style="15" customWidth="1"/>
    <col min="10" max="10" width="13" style="14" customWidth="1"/>
    <col min="11" max="11" width="13" style="16" customWidth="1"/>
    <col min="12" max="12" width="15.6640625" style="15" hidden="1" customWidth="1"/>
    <col min="13" max="13" width="8" style="14" customWidth="1"/>
    <col min="14" max="14" width="8" style="14" hidden="1" customWidth="1"/>
    <col min="15" max="15" width="7.6640625" style="16" customWidth="1"/>
    <col min="16" max="16" width="10.83203125" style="15"/>
    <col min="17" max="17" width="10.83203125" style="16"/>
    <col min="18" max="18" width="11.6640625" style="15" hidden="1" customWidth="1"/>
    <col min="19" max="19" width="7.5" style="59" hidden="1" customWidth="1"/>
    <col min="20" max="20" width="11.6640625" style="14" hidden="1" customWidth="1"/>
    <col min="21" max="21" width="7.5" style="59" hidden="1" customWidth="1"/>
    <col min="22" max="22" width="11.6640625" style="14" hidden="1" customWidth="1"/>
    <col min="23" max="23" width="7.5" style="59" hidden="1" customWidth="1"/>
    <col min="24" max="24" width="11.6640625" style="14" hidden="1" customWidth="1"/>
    <col min="25" max="25" width="7.5" style="59" hidden="1" customWidth="1"/>
    <col min="26" max="26" width="11.6640625" style="14" hidden="1" customWidth="1"/>
    <col min="27" max="27" width="7.5" style="59" hidden="1" customWidth="1"/>
    <col min="28" max="28" width="7.5" style="61" hidden="1" customWidth="1"/>
    <col min="29" max="29" width="8" style="15" hidden="1" customWidth="1"/>
    <col min="30" max="30" width="8" style="15" customWidth="1"/>
    <col min="31" max="31" width="27.6640625" style="17" customWidth="1"/>
    <col min="32" max="32" width="13.6640625" style="15" customWidth="1"/>
    <col min="33" max="33" width="13.6640625" style="16" customWidth="1"/>
    <col min="34" max="34" width="13.6640625" style="64" customWidth="1"/>
    <col min="35" max="35" width="13.6640625" style="64" hidden="1" customWidth="1"/>
    <col min="36" max="40" width="10.83203125" style="14"/>
    <col min="41" max="43" width="10.83203125" style="144"/>
    <col min="44" max="16384" width="10.83203125" style="14"/>
  </cols>
  <sheetData>
    <row r="1" spans="1:44" s="31" customFormat="1" ht="26" thickTop="1" thickBot="1" x14ac:dyDescent="0.2">
      <c r="A1" s="30"/>
      <c r="B1" s="199" t="s">
        <v>7</v>
      </c>
      <c r="C1" s="206" t="s">
        <v>8</v>
      </c>
      <c r="D1" s="199" t="s">
        <v>9</v>
      </c>
      <c r="E1" s="200" t="s">
        <v>10</v>
      </c>
      <c r="F1" s="200" t="s">
        <v>311</v>
      </c>
      <c r="G1" s="200" t="s">
        <v>312</v>
      </c>
      <c r="H1" s="201" t="s">
        <v>314</v>
      </c>
      <c r="I1" s="199" t="s">
        <v>14</v>
      </c>
      <c r="J1" s="205" t="s">
        <v>3</v>
      </c>
      <c r="K1" s="206" t="s">
        <v>15</v>
      </c>
      <c r="L1" s="32" t="s">
        <v>16</v>
      </c>
      <c r="M1" s="200" t="s">
        <v>326</v>
      </c>
      <c r="N1" s="200" t="s">
        <v>18</v>
      </c>
      <c r="O1" s="201" t="s">
        <v>19</v>
      </c>
      <c r="P1" s="207" t="s">
        <v>5</v>
      </c>
      <c r="Q1" s="208" t="s">
        <v>32</v>
      </c>
      <c r="R1" s="204" t="s">
        <v>20</v>
      </c>
      <c r="S1" s="209" t="s">
        <v>21</v>
      </c>
      <c r="T1" s="205" t="s">
        <v>22</v>
      </c>
      <c r="U1" s="209" t="s">
        <v>24</v>
      </c>
      <c r="V1" s="205" t="s">
        <v>23</v>
      </c>
      <c r="W1" s="209" t="s">
        <v>25</v>
      </c>
      <c r="X1" s="205" t="s">
        <v>102</v>
      </c>
      <c r="Y1" s="209" t="s">
        <v>26</v>
      </c>
      <c r="Z1" s="205" t="s">
        <v>27</v>
      </c>
      <c r="AA1" s="210" t="s">
        <v>28</v>
      </c>
      <c r="AB1" s="212" t="s">
        <v>118</v>
      </c>
      <c r="AC1" s="213" t="s">
        <v>38</v>
      </c>
      <c r="AD1" s="211" t="s">
        <v>4</v>
      </c>
      <c r="AE1" s="203" t="s">
        <v>29</v>
      </c>
      <c r="AF1" s="204" t="s">
        <v>30</v>
      </c>
      <c r="AG1" s="206" t="s">
        <v>31</v>
      </c>
      <c r="AH1" s="62" t="str">
        <f>"Entry " &amp; InvoiceCurrency</f>
        <v>Entry HKD</v>
      </c>
      <c r="AI1" s="62" t="str">
        <f>"Group Shipping " &amp; InvoiceCurrency</f>
        <v>Group Shipping HKD</v>
      </c>
      <c r="AO1" s="143"/>
      <c r="AP1" s="143"/>
      <c r="AQ1" s="143"/>
    </row>
    <row r="2" spans="1:44" ht="20" customHeight="1" thickTop="1" x14ac:dyDescent="0.15">
      <c r="A2" s="67" t="s">
        <v>277</v>
      </c>
      <c r="B2" s="80" t="s">
        <v>2166</v>
      </c>
      <c r="C2" s="81" t="s">
        <v>2167</v>
      </c>
      <c r="D2" s="80" t="s">
        <v>354</v>
      </c>
      <c r="E2" s="82" t="s">
        <v>394</v>
      </c>
      <c r="F2" s="82"/>
      <c r="G2" s="82"/>
      <c r="H2" s="83"/>
      <c r="I2" s="80" t="s">
        <v>324</v>
      </c>
      <c r="J2" s="84" t="s">
        <v>325</v>
      </c>
      <c r="K2" s="81"/>
      <c r="L2" s="80"/>
      <c r="M2" s="84">
        <v>2017</v>
      </c>
      <c r="N2" s="84" t="s">
        <v>178</v>
      </c>
      <c r="O2" s="81">
        <v>14</v>
      </c>
      <c r="P2" s="80">
        <v>10000</v>
      </c>
      <c r="Q2" s="81">
        <v>500</v>
      </c>
      <c r="R2" s="80" t="s">
        <v>318</v>
      </c>
      <c r="S2" s="85">
        <v>0.9</v>
      </c>
      <c r="T2" s="84" t="s">
        <v>319</v>
      </c>
      <c r="U2" s="85">
        <v>0.1</v>
      </c>
      <c r="V2" s="84"/>
      <c r="W2" s="85"/>
      <c r="X2" s="84"/>
      <c r="Y2" s="85"/>
      <c r="Z2" s="84"/>
      <c r="AA2" s="86"/>
      <c r="AB2" s="87">
        <f>SUM(S2,U2,W2,Y2,AA2)</f>
        <v>1</v>
      </c>
      <c r="AC2" s="88" t="s">
        <v>320</v>
      </c>
      <c r="AD2" s="88" t="s">
        <v>321</v>
      </c>
      <c r="AE2" s="89"/>
      <c r="AF2" s="80" t="s">
        <v>322</v>
      </c>
      <c r="AG2" s="81" t="s">
        <v>322</v>
      </c>
      <c r="AH2" s="90">
        <f t="shared" ref="AH2:AH33" ca="1" si="0">IF(B2&lt;&gt;"", OFFSET(FeeBeerHKD, 0, InvoiceCurrencyOffset)*(1-InvoiceDiscount), 0)</f>
        <v>450</v>
      </c>
      <c r="AI2" s="90"/>
      <c r="AK2" s="14">
        <f t="shared" ref="AK2:AK65" si="1">IFERROR(MATCH(D2, List_Category_key, FALSE),1)</f>
        <v>7</v>
      </c>
      <c r="AL2" s="14">
        <f t="shared" ref="AL2:AL65" si="2">IFERROR(MATCH(D2 &amp; " Total", List_Category_key, FALSE), 2)</f>
        <v>11</v>
      </c>
      <c r="AM2" s="14">
        <f t="shared" ref="AM2:AM65" si="3">IFERROR(MATCH(E2, List_Category_s_key, FALSE), 1)</f>
        <v>5</v>
      </c>
      <c r="AN2" s="14">
        <f t="shared" ref="AN2:AN65" si="4">IFERROR(MATCH(E2 &amp; " Total", List_Category_s_key, FALSE), 2)</f>
        <v>6</v>
      </c>
      <c r="AO2" s="144" t="str">
        <f>D2&amp;E2&amp;F2</f>
        <v>IPADouble IPA (22A)</v>
      </c>
      <c r="AP2" s="144">
        <f t="shared" ref="AP2:AP33" si="5">IFERROR(MATCH(AO2, List_Category_ss_key, FALSE)-1,0)</f>
        <v>2</v>
      </c>
      <c r="AQ2" s="144">
        <f>IFERROR(COUNTIF(List_Category_ss_key, 'Product Details - Beer - Mead'!AO2), 2)</f>
        <v>1</v>
      </c>
      <c r="AR2" s="79"/>
    </row>
    <row r="3" spans="1:44" ht="20" customHeight="1" x14ac:dyDescent="0.15">
      <c r="A3" s="29">
        <v>1</v>
      </c>
      <c r="B3" s="131"/>
      <c r="C3" s="132"/>
      <c r="D3" s="133"/>
      <c r="E3" s="134"/>
      <c r="F3" s="134"/>
      <c r="G3" s="134"/>
      <c r="H3" s="132"/>
      <c r="I3" s="135"/>
      <c r="J3" s="134"/>
      <c r="K3" s="132"/>
      <c r="L3" s="135"/>
      <c r="M3" s="134"/>
      <c r="N3" s="134"/>
      <c r="O3" s="132"/>
      <c r="P3" s="135"/>
      <c r="Q3" s="132"/>
      <c r="R3" s="135"/>
      <c r="S3" s="136"/>
      <c r="T3" s="134"/>
      <c r="U3" s="136"/>
      <c r="V3" s="134"/>
      <c r="W3" s="136"/>
      <c r="X3" s="134"/>
      <c r="Y3" s="136"/>
      <c r="Z3" s="134"/>
      <c r="AA3" s="137"/>
      <c r="AB3" s="138">
        <f t="shared" ref="AB3:AB66" si="6">SUM(S3,U3,W3,Y3,AA3)</f>
        <v>0</v>
      </c>
      <c r="AC3" s="139"/>
      <c r="AD3" s="139"/>
      <c r="AE3" s="140"/>
      <c r="AF3" s="135"/>
      <c r="AG3" s="132"/>
      <c r="AH3" s="63">
        <f t="shared" ca="1" si="0"/>
        <v>0</v>
      </c>
      <c r="AI3" s="63">
        <f t="shared" ref="AI3:AI66" ca="1" si="7">IF(B3&lt;&gt;"",IF(AC3="YES", OFFSET(FeeShippingHKD,0,InvoiceCurrencyOffset),0), 0)</f>
        <v>0</v>
      </c>
      <c r="AK3" s="14">
        <f t="shared" si="1"/>
        <v>1</v>
      </c>
      <c r="AL3" s="14">
        <f t="shared" si="2"/>
        <v>2</v>
      </c>
      <c r="AM3" s="14">
        <f t="shared" si="3"/>
        <v>1</v>
      </c>
      <c r="AN3" s="14">
        <f t="shared" si="4"/>
        <v>2</v>
      </c>
      <c r="AO3" s="144" t="str">
        <f>D3&amp;E3&amp;F3</f>
        <v/>
      </c>
      <c r="AP3" s="144">
        <f t="shared" si="5"/>
        <v>0</v>
      </c>
      <c r="AQ3" s="144">
        <f>IFERROR(COUNTIF(List_Category_ss_key, 'Product Details - Beer - Mead'!AO3), 2)</f>
        <v>1047370</v>
      </c>
      <c r="AR3" s="79"/>
    </row>
    <row r="4" spans="1:44" ht="20" customHeight="1" x14ac:dyDescent="0.15">
      <c r="A4" s="29">
        <v>2</v>
      </c>
      <c r="B4" s="135"/>
      <c r="C4" s="132"/>
      <c r="D4" s="133"/>
      <c r="E4" s="134"/>
      <c r="F4" s="134"/>
      <c r="G4" s="134"/>
      <c r="H4" s="132"/>
      <c r="I4" s="135"/>
      <c r="J4" s="134"/>
      <c r="K4" s="132"/>
      <c r="L4" s="135"/>
      <c r="M4" s="134"/>
      <c r="N4" s="134"/>
      <c r="O4" s="132"/>
      <c r="P4" s="135"/>
      <c r="Q4" s="132"/>
      <c r="R4" s="135"/>
      <c r="S4" s="136"/>
      <c r="T4" s="134"/>
      <c r="U4" s="136"/>
      <c r="V4" s="134"/>
      <c r="W4" s="136"/>
      <c r="X4" s="134"/>
      <c r="Y4" s="136"/>
      <c r="Z4" s="134"/>
      <c r="AA4" s="137"/>
      <c r="AB4" s="138">
        <f t="shared" si="6"/>
        <v>0</v>
      </c>
      <c r="AC4" s="139"/>
      <c r="AD4" s="139"/>
      <c r="AE4" s="140"/>
      <c r="AF4" s="135"/>
      <c r="AG4" s="132"/>
      <c r="AH4" s="63">
        <f t="shared" ca="1" si="0"/>
        <v>0</v>
      </c>
      <c r="AI4" s="63">
        <f t="shared" ca="1" si="7"/>
        <v>0</v>
      </c>
      <c r="AK4" s="14">
        <f t="shared" si="1"/>
        <v>1</v>
      </c>
      <c r="AL4" s="14">
        <f t="shared" si="2"/>
        <v>2</v>
      </c>
      <c r="AM4" s="14">
        <f t="shared" si="3"/>
        <v>1</v>
      </c>
      <c r="AN4" s="14">
        <f t="shared" si="4"/>
        <v>2</v>
      </c>
      <c r="AO4" s="144" t="str">
        <f t="shared" ref="AO4:AO67" si="8">D4&amp;E4&amp;F4</f>
        <v/>
      </c>
      <c r="AP4" s="144">
        <f t="shared" si="5"/>
        <v>0</v>
      </c>
      <c r="AQ4" s="144">
        <f>IFERROR(COUNTIF(List_Category_ss_key, 'Product Details - Beer - Mead'!AO4), 2)</f>
        <v>1047370</v>
      </c>
    </row>
    <row r="5" spans="1:44" ht="20" customHeight="1" x14ac:dyDescent="0.15">
      <c r="A5" s="29">
        <v>3</v>
      </c>
      <c r="B5" s="135"/>
      <c r="C5" s="132"/>
      <c r="D5" s="133"/>
      <c r="E5" s="134"/>
      <c r="F5" s="134"/>
      <c r="G5" s="134"/>
      <c r="H5" s="132"/>
      <c r="I5" s="135"/>
      <c r="J5" s="134"/>
      <c r="K5" s="132"/>
      <c r="L5" s="135"/>
      <c r="M5" s="134"/>
      <c r="N5" s="134"/>
      <c r="O5" s="132"/>
      <c r="P5" s="135"/>
      <c r="Q5" s="132"/>
      <c r="R5" s="135"/>
      <c r="S5" s="136"/>
      <c r="T5" s="134"/>
      <c r="U5" s="136"/>
      <c r="V5" s="134"/>
      <c r="W5" s="136"/>
      <c r="X5" s="134"/>
      <c r="Y5" s="136"/>
      <c r="Z5" s="134"/>
      <c r="AA5" s="137"/>
      <c r="AB5" s="138">
        <f t="shared" si="6"/>
        <v>0</v>
      </c>
      <c r="AC5" s="139"/>
      <c r="AD5" s="139"/>
      <c r="AE5" s="140"/>
      <c r="AF5" s="135"/>
      <c r="AG5" s="132"/>
      <c r="AH5" s="63">
        <f t="shared" ca="1" si="0"/>
        <v>0</v>
      </c>
      <c r="AI5" s="63">
        <f t="shared" ca="1" si="7"/>
        <v>0</v>
      </c>
      <c r="AK5" s="14">
        <f t="shared" si="1"/>
        <v>1</v>
      </c>
      <c r="AL5" s="14">
        <f t="shared" si="2"/>
        <v>2</v>
      </c>
      <c r="AM5" s="14">
        <f t="shared" si="3"/>
        <v>1</v>
      </c>
      <c r="AN5" s="14">
        <f t="shared" si="4"/>
        <v>2</v>
      </c>
      <c r="AO5" s="144" t="str">
        <f t="shared" si="8"/>
        <v/>
      </c>
      <c r="AP5" s="144">
        <f t="shared" si="5"/>
        <v>0</v>
      </c>
      <c r="AQ5" s="144">
        <f>IFERROR(COUNTIF(List_Category_ss_key, 'Product Details - Beer - Mead'!AO5), 2)</f>
        <v>1047370</v>
      </c>
    </row>
    <row r="6" spans="1:44" ht="20" customHeight="1" x14ac:dyDescent="0.15">
      <c r="A6" s="29">
        <v>4</v>
      </c>
      <c r="B6" s="135"/>
      <c r="C6" s="132"/>
      <c r="D6" s="133"/>
      <c r="E6" s="134"/>
      <c r="F6" s="134"/>
      <c r="G6" s="134"/>
      <c r="H6" s="132"/>
      <c r="I6" s="135"/>
      <c r="J6" s="134"/>
      <c r="K6" s="132"/>
      <c r="L6" s="135"/>
      <c r="M6" s="134"/>
      <c r="N6" s="134"/>
      <c r="O6" s="132"/>
      <c r="P6" s="135"/>
      <c r="Q6" s="132"/>
      <c r="R6" s="135"/>
      <c r="S6" s="136"/>
      <c r="T6" s="134"/>
      <c r="U6" s="136"/>
      <c r="V6" s="134"/>
      <c r="W6" s="136"/>
      <c r="X6" s="134"/>
      <c r="Y6" s="136"/>
      <c r="Z6" s="134"/>
      <c r="AA6" s="137"/>
      <c r="AB6" s="138">
        <f t="shared" si="6"/>
        <v>0</v>
      </c>
      <c r="AC6" s="139"/>
      <c r="AD6" s="139"/>
      <c r="AE6" s="140"/>
      <c r="AF6" s="135"/>
      <c r="AG6" s="132"/>
      <c r="AH6" s="63">
        <f t="shared" ca="1" si="0"/>
        <v>0</v>
      </c>
      <c r="AI6" s="63">
        <f t="shared" ca="1" si="7"/>
        <v>0</v>
      </c>
      <c r="AK6" s="14">
        <f t="shared" si="1"/>
        <v>1</v>
      </c>
      <c r="AL6" s="14">
        <f t="shared" si="2"/>
        <v>2</v>
      </c>
      <c r="AM6" s="14">
        <f t="shared" si="3"/>
        <v>1</v>
      </c>
      <c r="AN6" s="14">
        <f t="shared" si="4"/>
        <v>2</v>
      </c>
      <c r="AO6" s="144" t="str">
        <f t="shared" si="8"/>
        <v/>
      </c>
      <c r="AP6" s="144">
        <f t="shared" si="5"/>
        <v>0</v>
      </c>
      <c r="AQ6" s="144">
        <f>IFERROR(COUNTIF(List_Category_ss_key, 'Product Details - Beer - Mead'!AO6), 2)</f>
        <v>1047370</v>
      </c>
    </row>
    <row r="7" spans="1:44" ht="20" customHeight="1" x14ac:dyDescent="0.15">
      <c r="A7" s="29">
        <v>5</v>
      </c>
      <c r="B7" s="135"/>
      <c r="C7" s="132"/>
      <c r="D7" s="133"/>
      <c r="E7" s="134"/>
      <c r="F7" s="134"/>
      <c r="G7" s="134"/>
      <c r="H7" s="132"/>
      <c r="I7" s="135"/>
      <c r="J7" s="134"/>
      <c r="K7" s="132"/>
      <c r="L7" s="135"/>
      <c r="M7" s="134"/>
      <c r="N7" s="134"/>
      <c r="O7" s="132"/>
      <c r="P7" s="135"/>
      <c r="Q7" s="132"/>
      <c r="R7" s="135"/>
      <c r="S7" s="136"/>
      <c r="T7" s="134"/>
      <c r="U7" s="136"/>
      <c r="V7" s="134"/>
      <c r="W7" s="136"/>
      <c r="X7" s="134"/>
      <c r="Y7" s="136"/>
      <c r="Z7" s="134"/>
      <c r="AA7" s="137"/>
      <c r="AB7" s="138">
        <f t="shared" si="6"/>
        <v>0</v>
      </c>
      <c r="AC7" s="139"/>
      <c r="AD7" s="139"/>
      <c r="AE7" s="140"/>
      <c r="AF7" s="135"/>
      <c r="AG7" s="132"/>
      <c r="AH7" s="63">
        <f t="shared" ca="1" si="0"/>
        <v>0</v>
      </c>
      <c r="AI7" s="63">
        <f t="shared" ca="1" si="7"/>
        <v>0</v>
      </c>
      <c r="AK7" s="14">
        <f t="shared" si="1"/>
        <v>1</v>
      </c>
      <c r="AL7" s="14">
        <f t="shared" si="2"/>
        <v>2</v>
      </c>
      <c r="AM7" s="14">
        <f t="shared" si="3"/>
        <v>1</v>
      </c>
      <c r="AN7" s="14">
        <f t="shared" si="4"/>
        <v>2</v>
      </c>
      <c r="AO7" s="144" t="str">
        <f t="shared" si="8"/>
        <v/>
      </c>
      <c r="AP7" s="144">
        <f t="shared" si="5"/>
        <v>0</v>
      </c>
      <c r="AQ7" s="144">
        <f>IFERROR(COUNTIF(List_Category_ss_key, 'Product Details - Beer - Mead'!AO7), 2)</f>
        <v>1047370</v>
      </c>
    </row>
    <row r="8" spans="1:44" ht="20" customHeight="1" x14ac:dyDescent="0.15">
      <c r="A8" s="29">
        <v>6</v>
      </c>
      <c r="B8" s="135"/>
      <c r="C8" s="132"/>
      <c r="D8" s="133"/>
      <c r="E8" s="134"/>
      <c r="F8" s="134"/>
      <c r="G8" s="134"/>
      <c r="H8" s="132"/>
      <c r="I8" s="135"/>
      <c r="J8" s="134"/>
      <c r="K8" s="132"/>
      <c r="L8" s="135"/>
      <c r="M8" s="134"/>
      <c r="N8" s="134"/>
      <c r="O8" s="132"/>
      <c r="P8" s="135"/>
      <c r="Q8" s="132"/>
      <c r="R8" s="135"/>
      <c r="S8" s="136"/>
      <c r="T8" s="134"/>
      <c r="U8" s="136"/>
      <c r="V8" s="134"/>
      <c r="W8" s="136"/>
      <c r="X8" s="134"/>
      <c r="Y8" s="136"/>
      <c r="Z8" s="134"/>
      <c r="AA8" s="137"/>
      <c r="AB8" s="138">
        <f t="shared" si="6"/>
        <v>0</v>
      </c>
      <c r="AC8" s="139"/>
      <c r="AD8" s="139"/>
      <c r="AE8" s="140"/>
      <c r="AF8" s="135"/>
      <c r="AG8" s="132"/>
      <c r="AH8" s="63">
        <f t="shared" ca="1" si="0"/>
        <v>0</v>
      </c>
      <c r="AI8" s="63">
        <f t="shared" ca="1" si="7"/>
        <v>0</v>
      </c>
      <c r="AK8" s="14">
        <f t="shared" si="1"/>
        <v>1</v>
      </c>
      <c r="AL8" s="14">
        <f t="shared" si="2"/>
        <v>2</v>
      </c>
      <c r="AM8" s="14">
        <f t="shared" si="3"/>
        <v>1</v>
      </c>
      <c r="AN8" s="14">
        <f t="shared" si="4"/>
        <v>2</v>
      </c>
      <c r="AO8" s="144" t="str">
        <f t="shared" si="8"/>
        <v/>
      </c>
      <c r="AP8" s="144">
        <f t="shared" si="5"/>
        <v>0</v>
      </c>
      <c r="AQ8" s="144">
        <f>IFERROR(COUNTIF(List_Category_ss_key, 'Product Details - Beer - Mead'!AO8), 2)</f>
        <v>1047370</v>
      </c>
    </row>
    <row r="9" spans="1:44" ht="20" customHeight="1" x14ac:dyDescent="0.15">
      <c r="A9" s="29">
        <v>7</v>
      </c>
      <c r="B9" s="135"/>
      <c r="C9" s="132"/>
      <c r="D9" s="133"/>
      <c r="E9" s="134"/>
      <c r="F9" s="134"/>
      <c r="G9" s="134"/>
      <c r="H9" s="132"/>
      <c r="I9" s="135"/>
      <c r="J9" s="134"/>
      <c r="K9" s="132"/>
      <c r="L9" s="135"/>
      <c r="M9" s="134"/>
      <c r="N9" s="134"/>
      <c r="O9" s="132"/>
      <c r="P9" s="135"/>
      <c r="Q9" s="132"/>
      <c r="R9" s="135"/>
      <c r="S9" s="136"/>
      <c r="T9" s="134"/>
      <c r="U9" s="136"/>
      <c r="V9" s="134"/>
      <c r="W9" s="136"/>
      <c r="X9" s="134"/>
      <c r="Y9" s="136"/>
      <c r="Z9" s="134"/>
      <c r="AA9" s="137"/>
      <c r="AB9" s="138">
        <f t="shared" si="6"/>
        <v>0</v>
      </c>
      <c r="AC9" s="139"/>
      <c r="AD9" s="139"/>
      <c r="AE9" s="140"/>
      <c r="AF9" s="135"/>
      <c r="AG9" s="132"/>
      <c r="AH9" s="63">
        <f t="shared" ca="1" si="0"/>
        <v>0</v>
      </c>
      <c r="AI9" s="63">
        <f t="shared" ca="1" si="7"/>
        <v>0</v>
      </c>
      <c r="AK9" s="14">
        <f t="shared" si="1"/>
        <v>1</v>
      </c>
      <c r="AL9" s="14">
        <f t="shared" si="2"/>
        <v>2</v>
      </c>
      <c r="AM9" s="14">
        <f t="shared" si="3"/>
        <v>1</v>
      </c>
      <c r="AN9" s="14">
        <f t="shared" si="4"/>
        <v>2</v>
      </c>
      <c r="AO9" s="144" t="str">
        <f t="shared" si="8"/>
        <v/>
      </c>
      <c r="AP9" s="144">
        <f t="shared" si="5"/>
        <v>0</v>
      </c>
      <c r="AQ9" s="144">
        <f>IFERROR(COUNTIF(List_Category_ss_key, 'Product Details - Beer - Mead'!AO9), 2)</f>
        <v>1047370</v>
      </c>
    </row>
    <row r="10" spans="1:44" ht="20" customHeight="1" x14ac:dyDescent="0.15">
      <c r="A10" s="29">
        <v>8</v>
      </c>
      <c r="B10" s="135"/>
      <c r="C10" s="132"/>
      <c r="D10" s="133"/>
      <c r="E10" s="134"/>
      <c r="F10" s="134"/>
      <c r="G10" s="134"/>
      <c r="H10" s="132"/>
      <c r="I10" s="135"/>
      <c r="J10" s="134"/>
      <c r="K10" s="132"/>
      <c r="L10" s="135"/>
      <c r="M10" s="134"/>
      <c r="N10" s="134"/>
      <c r="O10" s="132"/>
      <c r="P10" s="135"/>
      <c r="Q10" s="132"/>
      <c r="R10" s="135"/>
      <c r="S10" s="136"/>
      <c r="T10" s="134"/>
      <c r="U10" s="136"/>
      <c r="V10" s="134"/>
      <c r="W10" s="136"/>
      <c r="X10" s="134"/>
      <c r="Y10" s="136"/>
      <c r="Z10" s="134"/>
      <c r="AA10" s="137"/>
      <c r="AB10" s="138">
        <f t="shared" si="6"/>
        <v>0</v>
      </c>
      <c r="AC10" s="139"/>
      <c r="AD10" s="139"/>
      <c r="AE10" s="140"/>
      <c r="AF10" s="135"/>
      <c r="AG10" s="132"/>
      <c r="AH10" s="63">
        <f t="shared" ca="1" si="0"/>
        <v>0</v>
      </c>
      <c r="AI10" s="63">
        <f t="shared" ca="1" si="7"/>
        <v>0</v>
      </c>
      <c r="AK10" s="14">
        <f t="shared" si="1"/>
        <v>1</v>
      </c>
      <c r="AL10" s="14">
        <f t="shared" si="2"/>
        <v>2</v>
      </c>
      <c r="AM10" s="14">
        <f t="shared" si="3"/>
        <v>1</v>
      </c>
      <c r="AN10" s="14">
        <f t="shared" si="4"/>
        <v>2</v>
      </c>
      <c r="AO10" s="144" t="str">
        <f t="shared" si="8"/>
        <v/>
      </c>
      <c r="AP10" s="144">
        <f t="shared" si="5"/>
        <v>0</v>
      </c>
      <c r="AQ10" s="144">
        <f>IFERROR(COUNTIF(List_Category_ss_key, 'Product Details - Beer - Mead'!AO10), 2)</f>
        <v>1047370</v>
      </c>
    </row>
    <row r="11" spans="1:44" ht="20" customHeight="1" x14ac:dyDescent="0.15">
      <c r="A11" s="29">
        <v>9</v>
      </c>
      <c r="B11" s="135"/>
      <c r="C11" s="132"/>
      <c r="D11" s="133"/>
      <c r="E11" s="134"/>
      <c r="F11" s="134"/>
      <c r="G11" s="134"/>
      <c r="H11" s="132"/>
      <c r="I11" s="135"/>
      <c r="J11" s="134"/>
      <c r="K11" s="132"/>
      <c r="L11" s="135"/>
      <c r="M11" s="134"/>
      <c r="N11" s="134"/>
      <c r="O11" s="132"/>
      <c r="P11" s="135"/>
      <c r="Q11" s="132"/>
      <c r="R11" s="135"/>
      <c r="S11" s="136"/>
      <c r="T11" s="134"/>
      <c r="U11" s="136"/>
      <c r="V11" s="134"/>
      <c r="W11" s="136"/>
      <c r="X11" s="134"/>
      <c r="Y11" s="136"/>
      <c r="Z11" s="134"/>
      <c r="AA11" s="137"/>
      <c r="AB11" s="138">
        <f t="shared" si="6"/>
        <v>0</v>
      </c>
      <c r="AC11" s="139"/>
      <c r="AD11" s="139"/>
      <c r="AE11" s="140"/>
      <c r="AF11" s="135"/>
      <c r="AG11" s="132"/>
      <c r="AH11" s="63">
        <f t="shared" ca="1" si="0"/>
        <v>0</v>
      </c>
      <c r="AI11" s="63">
        <f t="shared" ca="1" si="7"/>
        <v>0</v>
      </c>
      <c r="AK11" s="14">
        <f t="shared" si="1"/>
        <v>1</v>
      </c>
      <c r="AL11" s="14">
        <f t="shared" si="2"/>
        <v>2</v>
      </c>
      <c r="AM11" s="14">
        <f t="shared" si="3"/>
        <v>1</v>
      </c>
      <c r="AN11" s="14">
        <f t="shared" si="4"/>
        <v>2</v>
      </c>
      <c r="AO11" s="144" t="str">
        <f t="shared" si="8"/>
        <v/>
      </c>
      <c r="AP11" s="144">
        <f t="shared" si="5"/>
        <v>0</v>
      </c>
      <c r="AQ11" s="144">
        <f>IFERROR(COUNTIF(List_Category_ss_key, 'Product Details - Beer - Mead'!AO11), 2)</f>
        <v>1047370</v>
      </c>
    </row>
    <row r="12" spans="1:44" ht="20" customHeight="1" x14ac:dyDescent="0.15">
      <c r="A12" s="29">
        <v>10</v>
      </c>
      <c r="B12" s="135"/>
      <c r="C12" s="132"/>
      <c r="D12" s="133"/>
      <c r="E12" s="134"/>
      <c r="F12" s="134"/>
      <c r="G12" s="134"/>
      <c r="H12" s="132"/>
      <c r="I12" s="135"/>
      <c r="J12" s="134"/>
      <c r="K12" s="132"/>
      <c r="L12" s="135"/>
      <c r="M12" s="134"/>
      <c r="N12" s="134"/>
      <c r="O12" s="132"/>
      <c r="P12" s="135"/>
      <c r="Q12" s="132"/>
      <c r="R12" s="135"/>
      <c r="S12" s="136"/>
      <c r="T12" s="134"/>
      <c r="U12" s="136"/>
      <c r="V12" s="134"/>
      <c r="W12" s="136"/>
      <c r="X12" s="134"/>
      <c r="Y12" s="136"/>
      <c r="Z12" s="134"/>
      <c r="AA12" s="137"/>
      <c r="AB12" s="138">
        <f t="shared" si="6"/>
        <v>0</v>
      </c>
      <c r="AC12" s="139"/>
      <c r="AD12" s="139"/>
      <c r="AE12" s="140"/>
      <c r="AF12" s="135"/>
      <c r="AG12" s="132"/>
      <c r="AH12" s="63">
        <f t="shared" ca="1" si="0"/>
        <v>0</v>
      </c>
      <c r="AI12" s="63">
        <f t="shared" ca="1" si="7"/>
        <v>0</v>
      </c>
      <c r="AK12" s="14">
        <f t="shared" si="1"/>
        <v>1</v>
      </c>
      <c r="AL12" s="14">
        <f t="shared" si="2"/>
        <v>2</v>
      </c>
      <c r="AM12" s="14">
        <f t="shared" si="3"/>
        <v>1</v>
      </c>
      <c r="AN12" s="14">
        <f t="shared" si="4"/>
        <v>2</v>
      </c>
      <c r="AO12" s="144" t="str">
        <f t="shared" si="8"/>
        <v/>
      </c>
      <c r="AP12" s="144">
        <f t="shared" si="5"/>
        <v>0</v>
      </c>
      <c r="AQ12" s="144">
        <f>IFERROR(COUNTIF(List_Category_ss_key, 'Product Details - Beer - Mead'!AO12), 2)</f>
        <v>1047370</v>
      </c>
    </row>
    <row r="13" spans="1:44" ht="20" customHeight="1" x14ac:dyDescent="0.15">
      <c r="A13" s="29">
        <v>11</v>
      </c>
      <c r="B13" s="135"/>
      <c r="C13" s="132"/>
      <c r="D13" s="133"/>
      <c r="E13" s="134"/>
      <c r="F13" s="134"/>
      <c r="G13" s="134"/>
      <c r="H13" s="132"/>
      <c r="I13" s="135"/>
      <c r="J13" s="134"/>
      <c r="K13" s="132"/>
      <c r="L13" s="135"/>
      <c r="M13" s="134"/>
      <c r="N13" s="134"/>
      <c r="O13" s="132"/>
      <c r="P13" s="135"/>
      <c r="Q13" s="132"/>
      <c r="R13" s="135"/>
      <c r="S13" s="136"/>
      <c r="T13" s="134"/>
      <c r="U13" s="136"/>
      <c r="V13" s="134"/>
      <c r="W13" s="136"/>
      <c r="X13" s="134"/>
      <c r="Y13" s="136"/>
      <c r="Z13" s="134"/>
      <c r="AA13" s="137"/>
      <c r="AB13" s="138">
        <f t="shared" si="6"/>
        <v>0</v>
      </c>
      <c r="AC13" s="139"/>
      <c r="AD13" s="139"/>
      <c r="AE13" s="140"/>
      <c r="AF13" s="135"/>
      <c r="AG13" s="132"/>
      <c r="AH13" s="63">
        <f t="shared" ca="1" si="0"/>
        <v>0</v>
      </c>
      <c r="AI13" s="63">
        <f t="shared" ca="1" si="7"/>
        <v>0</v>
      </c>
      <c r="AK13" s="14">
        <f t="shared" si="1"/>
        <v>1</v>
      </c>
      <c r="AL13" s="14">
        <f t="shared" si="2"/>
        <v>2</v>
      </c>
      <c r="AM13" s="14">
        <f t="shared" si="3"/>
        <v>1</v>
      </c>
      <c r="AN13" s="14">
        <f t="shared" si="4"/>
        <v>2</v>
      </c>
      <c r="AO13" s="144" t="str">
        <f t="shared" si="8"/>
        <v/>
      </c>
      <c r="AP13" s="144">
        <f t="shared" si="5"/>
        <v>0</v>
      </c>
      <c r="AQ13" s="144">
        <f>IFERROR(COUNTIF(List_Category_ss_key, 'Product Details - Beer - Mead'!AO13), 2)</f>
        <v>1047370</v>
      </c>
    </row>
    <row r="14" spans="1:44" ht="20" customHeight="1" x14ac:dyDescent="0.15">
      <c r="A14" s="29">
        <v>12</v>
      </c>
      <c r="B14" s="135"/>
      <c r="C14" s="132"/>
      <c r="D14" s="133"/>
      <c r="E14" s="134"/>
      <c r="F14" s="134"/>
      <c r="G14" s="134"/>
      <c r="H14" s="132"/>
      <c r="I14" s="135"/>
      <c r="J14" s="134"/>
      <c r="K14" s="132"/>
      <c r="L14" s="135"/>
      <c r="M14" s="134"/>
      <c r="N14" s="134"/>
      <c r="O14" s="132"/>
      <c r="P14" s="135"/>
      <c r="Q14" s="132"/>
      <c r="R14" s="135"/>
      <c r="S14" s="136"/>
      <c r="T14" s="134"/>
      <c r="U14" s="136"/>
      <c r="V14" s="134"/>
      <c r="W14" s="136"/>
      <c r="X14" s="134"/>
      <c r="Y14" s="136"/>
      <c r="Z14" s="134"/>
      <c r="AA14" s="137"/>
      <c r="AB14" s="138">
        <f t="shared" si="6"/>
        <v>0</v>
      </c>
      <c r="AC14" s="139"/>
      <c r="AD14" s="139"/>
      <c r="AE14" s="140"/>
      <c r="AF14" s="135"/>
      <c r="AG14" s="132"/>
      <c r="AH14" s="63">
        <f t="shared" ca="1" si="0"/>
        <v>0</v>
      </c>
      <c r="AI14" s="63">
        <f t="shared" ca="1" si="7"/>
        <v>0</v>
      </c>
      <c r="AK14" s="14">
        <f t="shared" si="1"/>
        <v>1</v>
      </c>
      <c r="AL14" s="14">
        <f t="shared" si="2"/>
        <v>2</v>
      </c>
      <c r="AM14" s="14">
        <f t="shared" si="3"/>
        <v>1</v>
      </c>
      <c r="AN14" s="14">
        <f t="shared" si="4"/>
        <v>2</v>
      </c>
      <c r="AO14" s="144" t="str">
        <f t="shared" si="8"/>
        <v/>
      </c>
      <c r="AP14" s="144">
        <f t="shared" si="5"/>
        <v>0</v>
      </c>
      <c r="AQ14" s="144">
        <f>IFERROR(COUNTIF(List_Category_ss_key, 'Product Details - Beer - Mead'!AO14), 2)</f>
        <v>1047370</v>
      </c>
    </row>
    <row r="15" spans="1:44" ht="20" customHeight="1" x14ac:dyDescent="0.15">
      <c r="A15" s="29">
        <v>13</v>
      </c>
      <c r="B15" s="135"/>
      <c r="C15" s="132"/>
      <c r="D15" s="133"/>
      <c r="E15" s="134"/>
      <c r="F15" s="134"/>
      <c r="G15" s="134"/>
      <c r="H15" s="132"/>
      <c r="I15" s="135"/>
      <c r="J15" s="134"/>
      <c r="K15" s="132"/>
      <c r="L15" s="135"/>
      <c r="M15" s="134"/>
      <c r="N15" s="134"/>
      <c r="O15" s="132"/>
      <c r="P15" s="135"/>
      <c r="Q15" s="132"/>
      <c r="R15" s="135"/>
      <c r="S15" s="136"/>
      <c r="T15" s="134"/>
      <c r="U15" s="136"/>
      <c r="V15" s="134"/>
      <c r="W15" s="136"/>
      <c r="X15" s="134"/>
      <c r="Y15" s="136"/>
      <c r="Z15" s="134"/>
      <c r="AA15" s="137"/>
      <c r="AB15" s="138">
        <f t="shared" si="6"/>
        <v>0</v>
      </c>
      <c r="AC15" s="139"/>
      <c r="AD15" s="139"/>
      <c r="AE15" s="140"/>
      <c r="AF15" s="135"/>
      <c r="AG15" s="132"/>
      <c r="AH15" s="63">
        <f t="shared" ca="1" si="0"/>
        <v>0</v>
      </c>
      <c r="AI15" s="63">
        <f t="shared" ca="1" si="7"/>
        <v>0</v>
      </c>
      <c r="AK15" s="14">
        <f t="shared" si="1"/>
        <v>1</v>
      </c>
      <c r="AL15" s="14">
        <f t="shared" si="2"/>
        <v>2</v>
      </c>
      <c r="AM15" s="14">
        <f t="shared" si="3"/>
        <v>1</v>
      </c>
      <c r="AN15" s="14">
        <f t="shared" si="4"/>
        <v>2</v>
      </c>
      <c r="AO15" s="144" t="str">
        <f t="shared" si="8"/>
        <v/>
      </c>
      <c r="AP15" s="144">
        <f t="shared" si="5"/>
        <v>0</v>
      </c>
      <c r="AQ15" s="144">
        <f>IFERROR(COUNTIF(List_Category_ss_key, 'Product Details - Beer - Mead'!AO15), 2)</f>
        <v>1047370</v>
      </c>
    </row>
    <row r="16" spans="1:44" ht="20" customHeight="1" x14ac:dyDescent="0.15">
      <c r="A16" s="29">
        <v>14</v>
      </c>
      <c r="B16" s="135"/>
      <c r="C16" s="132"/>
      <c r="D16" s="133"/>
      <c r="E16" s="134"/>
      <c r="F16" s="134"/>
      <c r="G16" s="134"/>
      <c r="H16" s="132"/>
      <c r="I16" s="135"/>
      <c r="J16" s="134"/>
      <c r="K16" s="132"/>
      <c r="L16" s="135"/>
      <c r="M16" s="134"/>
      <c r="N16" s="134"/>
      <c r="O16" s="132"/>
      <c r="P16" s="135"/>
      <c r="Q16" s="132"/>
      <c r="R16" s="135"/>
      <c r="S16" s="136"/>
      <c r="T16" s="134"/>
      <c r="U16" s="136"/>
      <c r="V16" s="134"/>
      <c r="W16" s="136"/>
      <c r="X16" s="134"/>
      <c r="Y16" s="136"/>
      <c r="Z16" s="134"/>
      <c r="AA16" s="137"/>
      <c r="AB16" s="138">
        <f t="shared" si="6"/>
        <v>0</v>
      </c>
      <c r="AC16" s="139"/>
      <c r="AD16" s="139"/>
      <c r="AE16" s="140"/>
      <c r="AF16" s="135"/>
      <c r="AG16" s="132"/>
      <c r="AH16" s="63">
        <f t="shared" ca="1" si="0"/>
        <v>0</v>
      </c>
      <c r="AI16" s="63">
        <f t="shared" ca="1" si="7"/>
        <v>0</v>
      </c>
      <c r="AK16" s="14">
        <f t="shared" si="1"/>
        <v>1</v>
      </c>
      <c r="AL16" s="14">
        <f t="shared" si="2"/>
        <v>2</v>
      </c>
      <c r="AM16" s="14">
        <f t="shared" si="3"/>
        <v>1</v>
      </c>
      <c r="AN16" s="14">
        <f t="shared" si="4"/>
        <v>2</v>
      </c>
      <c r="AO16" s="144" t="str">
        <f t="shared" si="8"/>
        <v/>
      </c>
      <c r="AP16" s="144">
        <f t="shared" si="5"/>
        <v>0</v>
      </c>
      <c r="AQ16" s="144">
        <f>IFERROR(COUNTIF(List_Category_ss_key, 'Product Details - Beer - Mead'!AO16), 2)</f>
        <v>1047370</v>
      </c>
    </row>
    <row r="17" spans="1:43" ht="20" customHeight="1" x14ac:dyDescent="0.15">
      <c r="A17" s="29">
        <v>15</v>
      </c>
      <c r="B17" s="135"/>
      <c r="C17" s="132"/>
      <c r="D17" s="133"/>
      <c r="E17" s="134"/>
      <c r="F17" s="134"/>
      <c r="G17" s="134"/>
      <c r="H17" s="132"/>
      <c r="I17" s="135"/>
      <c r="J17" s="134"/>
      <c r="K17" s="132"/>
      <c r="L17" s="135"/>
      <c r="M17" s="134"/>
      <c r="N17" s="134"/>
      <c r="O17" s="132"/>
      <c r="P17" s="135"/>
      <c r="Q17" s="132"/>
      <c r="R17" s="135"/>
      <c r="S17" s="136"/>
      <c r="T17" s="134"/>
      <c r="U17" s="136"/>
      <c r="V17" s="134"/>
      <c r="W17" s="136"/>
      <c r="X17" s="134"/>
      <c r="Y17" s="136"/>
      <c r="Z17" s="134"/>
      <c r="AA17" s="137"/>
      <c r="AB17" s="138">
        <f t="shared" si="6"/>
        <v>0</v>
      </c>
      <c r="AC17" s="139"/>
      <c r="AD17" s="139"/>
      <c r="AE17" s="140"/>
      <c r="AF17" s="135"/>
      <c r="AG17" s="132"/>
      <c r="AH17" s="63">
        <f t="shared" ca="1" si="0"/>
        <v>0</v>
      </c>
      <c r="AI17" s="63">
        <f t="shared" ca="1" si="7"/>
        <v>0</v>
      </c>
      <c r="AK17" s="14">
        <f t="shared" si="1"/>
        <v>1</v>
      </c>
      <c r="AL17" s="14">
        <f t="shared" si="2"/>
        <v>2</v>
      </c>
      <c r="AM17" s="14">
        <f t="shared" si="3"/>
        <v>1</v>
      </c>
      <c r="AN17" s="14">
        <f t="shared" si="4"/>
        <v>2</v>
      </c>
      <c r="AO17" s="144" t="str">
        <f t="shared" si="8"/>
        <v/>
      </c>
      <c r="AP17" s="144">
        <f t="shared" si="5"/>
        <v>0</v>
      </c>
      <c r="AQ17" s="144">
        <f>IFERROR(COUNTIF(List_Category_ss_key, 'Product Details - Beer - Mead'!AO17), 2)</f>
        <v>1047370</v>
      </c>
    </row>
    <row r="18" spans="1:43" ht="20" customHeight="1" x14ac:dyDescent="0.15">
      <c r="A18" s="29">
        <v>16</v>
      </c>
      <c r="B18" s="135"/>
      <c r="C18" s="132"/>
      <c r="D18" s="133"/>
      <c r="E18" s="134"/>
      <c r="F18" s="134"/>
      <c r="G18" s="134"/>
      <c r="H18" s="132"/>
      <c r="I18" s="135"/>
      <c r="J18" s="134"/>
      <c r="K18" s="132"/>
      <c r="L18" s="135"/>
      <c r="M18" s="134"/>
      <c r="N18" s="134"/>
      <c r="O18" s="132"/>
      <c r="P18" s="135"/>
      <c r="Q18" s="132"/>
      <c r="R18" s="135"/>
      <c r="S18" s="136"/>
      <c r="T18" s="134"/>
      <c r="U18" s="136"/>
      <c r="V18" s="134"/>
      <c r="W18" s="136"/>
      <c r="X18" s="134"/>
      <c r="Y18" s="136"/>
      <c r="Z18" s="134"/>
      <c r="AA18" s="137"/>
      <c r="AB18" s="138">
        <f t="shared" si="6"/>
        <v>0</v>
      </c>
      <c r="AC18" s="139"/>
      <c r="AD18" s="139"/>
      <c r="AE18" s="140"/>
      <c r="AF18" s="135"/>
      <c r="AG18" s="132"/>
      <c r="AH18" s="63">
        <f t="shared" ca="1" si="0"/>
        <v>0</v>
      </c>
      <c r="AI18" s="63">
        <f t="shared" ca="1" si="7"/>
        <v>0</v>
      </c>
      <c r="AK18" s="14">
        <f t="shared" si="1"/>
        <v>1</v>
      </c>
      <c r="AL18" s="14">
        <f t="shared" si="2"/>
        <v>2</v>
      </c>
      <c r="AM18" s="14">
        <f t="shared" si="3"/>
        <v>1</v>
      </c>
      <c r="AN18" s="14">
        <f t="shared" si="4"/>
        <v>2</v>
      </c>
      <c r="AO18" s="144" t="str">
        <f t="shared" si="8"/>
        <v/>
      </c>
      <c r="AP18" s="144">
        <f t="shared" si="5"/>
        <v>0</v>
      </c>
      <c r="AQ18" s="144">
        <f>IFERROR(COUNTIF(List_Category_ss_key, 'Product Details - Beer - Mead'!AO18), 2)</f>
        <v>1047370</v>
      </c>
    </row>
    <row r="19" spans="1:43" ht="20" customHeight="1" x14ac:dyDescent="0.15">
      <c r="A19" s="29">
        <v>17</v>
      </c>
      <c r="B19" s="135"/>
      <c r="C19" s="132"/>
      <c r="D19" s="133"/>
      <c r="E19" s="134"/>
      <c r="F19" s="134"/>
      <c r="G19" s="134"/>
      <c r="H19" s="132"/>
      <c r="I19" s="135"/>
      <c r="J19" s="134"/>
      <c r="K19" s="132"/>
      <c r="L19" s="135"/>
      <c r="M19" s="134"/>
      <c r="N19" s="134"/>
      <c r="O19" s="132"/>
      <c r="P19" s="135"/>
      <c r="Q19" s="132"/>
      <c r="R19" s="135"/>
      <c r="S19" s="136"/>
      <c r="T19" s="134"/>
      <c r="U19" s="136"/>
      <c r="V19" s="134"/>
      <c r="W19" s="136"/>
      <c r="X19" s="134"/>
      <c r="Y19" s="136"/>
      <c r="Z19" s="134"/>
      <c r="AA19" s="137"/>
      <c r="AB19" s="138">
        <f t="shared" si="6"/>
        <v>0</v>
      </c>
      <c r="AC19" s="139"/>
      <c r="AD19" s="139"/>
      <c r="AE19" s="140"/>
      <c r="AF19" s="135"/>
      <c r="AG19" s="132"/>
      <c r="AH19" s="63">
        <f t="shared" ca="1" si="0"/>
        <v>0</v>
      </c>
      <c r="AI19" s="63">
        <f t="shared" ca="1" si="7"/>
        <v>0</v>
      </c>
      <c r="AK19" s="14">
        <f t="shared" si="1"/>
        <v>1</v>
      </c>
      <c r="AL19" s="14">
        <f t="shared" si="2"/>
        <v>2</v>
      </c>
      <c r="AM19" s="14">
        <f t="shared" si="3"/>
        <v>1</v>
      </c>
      <c r="AN19" s="14">
        <f t="shared" si="4"/>
        <v>2</v>
      </c>
      <c r="AO19" s="144" t="str">
        <f t="shared" si="8"/>
        <v/>
      </c>
      <c r="AP19" s="144">
        <f t="shared" si="5"/>
        <v>0</v>
      </c>
      <c r="AQ19" s="144">
        <f>IFERROR(COUNTIF(List_Category_ss_key, 'Product Details - Beer - Mead'!AO19), 2)</f>
        <v>1047370</v>
      </c>
    </row>
    <row r="20" spans="1:43" ht="20" customHeight="1" x14ac:dyDescent="0.15">
      <c r="A20" s="29">
        <v>18</v>
      </c>
      <c r="B20" s="135"/>
      <c r="C20" s="132"/>
      <c r="D20" s="133"/>
      <c r="E20" s="134"/>
      <c r="F20" s="134"/>
      <c r="G20" s="134"/>
      <c r="H20" s="132"/>
      <c r="I20" s="135"/>
      <c r="J20" s="134"/>
      <c r="K20" s="132"/>
      <c r="L20" s="135"/>
      <c r="M20" s="134"/>
      <c r="N20" s="134"/>
      <c r="O20" s="132"/>
      <c r="P20" s="135"/>
      <c r="Q20" s="132"/>
      <c r="R20" s="135"/>
      <c r="S20" s="136"/>
      <c r="T20" s="134"/>
      <c r="U20" s="136"/>
      <c r="V20" s="134"/>
      <c r="W20" s="136"/>
      <c r="X20" s="134"/>
      <c r="Y20" s="136"/>
      <c r="Z20" s="134"/>
      <c r="AA20" s="137"/>
      <c r="AB20" s="138">
        <f t="shared" si="6"/>
        <v>0</v>
      </c>
      <c r="AC20" s="139"/>
      <c r="AD20" s="139"/>
      <c r="AE20" s="140"/>
      <c r="AF20" s="135"/>
      <c r="AG20" s="132"/>
      <c r="AH20" s="63">
        <f t="shared" ca="1" si="0"/>
        <v>0</v>
      </c>
      <c r="AI20" s="63">
        <f t="shared" ca="1" si="7"/>
        <v>0</v>
      </c>
      <c r="AK20" s="14">
        <f t="shared" si="1"/>
        <v>1</v>
      </c>
      <c r="AL20" s="14">
        <f t="shared" si="2"/>
        <v>2</v>
      </c>
      <c r="AM20" s="14">
        <f t="shared" si="3"/>
        <v>1</v>
      </c>
      <c r="AN20" s="14">
        <f t="shared" si="4"/>
        <v>2</v>
      </c>
      <c r="AO20" s="144" t="str">
        <f t="shared" si="8"/>
        <v/>
      </c>
      <c r="AP20" s="144">
        <f t="shared" si="5"/>
        <v>0</v>
      </c>
      <c r="AQ20" s="144">
        <f>IFERROR(COUNTIF(List_Category_ss_key, 'Product Details - Beer - Mead'!AO20), 2)</f>
        <v>1047370</v>
      </c>
    </row>
    <row r="21" spans="1:43" ht="20" customHeight="1" x14ac:dyDescent="0.15">
      <c r="A21" s="29">
        <v>19</v>
      </c>
      <c r="B21" s="135"/>
      <c r="C21" s="132"/>
      <c r="D21" s="133"/>
      <c r="E21" s="134"/>
      <c r="F21" s="134"/>
      <c r="G21" s="134"/>
      <c r="H21" s="132"/>
      <c r="I21" s="135"/>
      <c r="J21" s="134"/>
      <c r="K21" s="132"/>
      <c r="L21" s="135"/>
      <c r="M21" s="134"/>
      <c r="N21" s="134"/>
      <c r="O21" s="132"/>
      <c r="P21" s="135"/>
      <c r="Q21" s="132"/>
      <c r="R21" s="135"/>
      <c r="S21" s="136"/>
      <c r="T21" s="134"/>
      <c r="U21" s="136"/>
      <c r="V21" s="134"/>
      <c r="W21" s="136"/>
      <c r="X21" s="134"/>
      <c r="Y21" s="136"/>
      <c r="Z21" s="134"/>
      <c r="AA21" s="137"/>
      <c r="AB21" s="138">
        <f t="shared" si="6"/>
        <v>0</v>
      </c>
      <c r="AC21" s="139"/>
      <c r="AD21" s="139"/>
      <c r="AE21" s="140"/>
      <c r="AF21" s="135"/>
      <c r="AG21" s="132"/>
      <c r="AH21" s="63">
        <f t="shared" ca="1" si="0"/>
        <v>0</v>
      </c>
      <c r="AI21" s="63">
        <f t="shared" ca="1" si="7"/>
        <v>0</v>
      </c>
      <c r="AK21" s="14">
        <f t="shared" si="1"/>
        <v>1</v>
      </c>
      <c r="AL21" s="14">
        <f t="shared" si="2"/>
        <v>2</v>
      </c>
      <c r="AM21" s="14">
        <f t="shared" si="3"/>
        <v>1</v>
      </c>
      <c r="AN21" s="14">
        <f t="shared" si="4"/>
        <v>2</v>
      </c>
      <c r="AO21" s="144" t="str">
        <f t="shared" si="8"/>
        <v/>
      </c>
      <c r="AP21" s="144">
        <f t="shared" si="5"/>
        <v>0</v>
      </c>
      <c r="AQ21" s="144">
        <f>IFERROR(COUNTIF(List_Category_ss_key, 'Product Details - Beer - Mead'!AO21), 2)</f>
        <v>1047370</v>
      </c>
    </row>
    <row r="22" spans="1:43" ht="20" customHeight="1" x14ac:dyDescent="0.15">
      <c r="A22" s="29">
        <v>20</v>
      </c>
      <c r="B22" s="135"/>
      <c r="C22" s="132"/>
      <c r="D22" s="133"/>
      <c r="E22" s="134"/>
      <c r="F22" s="134"/>
      <c r="G22" s="134"/>
      <c r="H22" s="132"/>
      <c r="I22" s="135"/>
      <c r="J22" s="134"/>
      <c r="K22" s="132"/>
      <c r="L22" s="135"/>
      <c r="M22" s="134"/>
      <c r="N22" s="134"/>
      <c r="O22" s="132"/>
      <c r="P22" s="135"/>
      <c r="Q22" s="132"/>
      <c r="R22" s="135"/>
      <c r="S22" s="136"/>
      <c r="T22" s="134"/>
      <c r="U22" s="136"/>
      <c r="V22" s="134"/>
      <c r="W22" s="136"/>
      <c r="X22" s="134"/>
      <c r="Y22" s="136"/>
      <c r="Z22" s="134"/>
      <c r="AA22" s="137"/>
      <c r="AB22" s="138">
        <f t="shared" si="6"/>
        <v>0</v>
      </c>
      <c r="AC22" s="139"/>
      <c r="AD22" s="139"/>
      <c r="AE22" s="140"/>
      <c r="AF22" s="135"/>
      <c r="AG22" s="132"/>
      <c r="AH22" s="63">
        <f t="shared" ca="1" si="0"/>
        <v>0</v>
      </c>
      <c r="AI22" s="63">
        <f t="shared" ca="1" si="7"/>
        <v>0</v>
      </c>
      <c r="AK22" s="14">
        <f t="shared" si="1"/>
        <v>1</v>
      </c>
      <c r="AL22" s="14">
        <f t="shared" si="2"/>
        <v>2</v>
      </c>
      <c r="AM22" s="14">
        <f t="shared" si="3"/>
        <v>1</v>
      </c>
      <c r="AN22" s="14">
        <f t="shared" si="4"/>
        <v>2</v>
      </c>
      <c r="AO22" s="144" t="str">
        <f t="shared" si="8"/>
        <v/>
      </c>
      <c r="AP22" s="144">
        <f t="shared" si="5"/>
        <v>0</v>
      </c>
      <c r="AQ22" s="144">
        <f>IFERROR(COUNTIF(List_Category_ss_key, 'Product Details - Beer - Mead'!AO22), 2)</f>
        <v>1047370</v>
      </c>
    </row>
    <row r="23" spans="1:43" ht="20" customHeight="1" x14ac:dyDescent="0.15">
      <c r="A23" s="29">
        <v>21</v>
      </c>
      <c r="B23" s="135"/>
      <c r="C23" s="132"/>
      <c r="D23" s="133"/>
      <c r="E23" s="134"/>
      <c r="F23" s="134"/>
      <c r="G23" s="134"/>
      <c r="H23" s="132"/>
      <c r="I23" s="135"/>
      <c r="J23" s="134"/>
      <c r="K23" s="132"/>
      <c r="L23" s="135"/>
      <c r="M23" s="134"/>
      <c r="N23" s="134"/>
      <c r="O23" s="132"/>
      <c r="P23" s="135"/>
      <c r="Q23" s="132"/>
      <c r="R23" s="135"/>
      <c r="S23" s="136"/>
      <c r="T23" s="134"/>
      <c r="U23" s="136"/>
      <c r="V23" s="134"/>
      <c r="W23" s="136"/>
      <c r="X23" s="134"/>
      <c r="Y23" s="136"/>
      <c r="Z23" s="134"/>
      <c r="AA23" s="137"/>
      <c r="AB23" s="138">
        <f t="shared" si="6"/>
        <v>0</v>
      </c>
      <c r="AC23" s="139"/>
      <c r="AD23" s="139"/>
      <c r="AE23" s="140"/>
      <c r="AF23" s="135"/>
      <c r="AG23" s="132"/>
      <c r="AH23" s="63">
        <f t="shared" ca="1" si="0"/>
        <v>0</v>
      </c>
      <c r="AI23" s="63">
        <f t="shared" ca="1" si="7"/>
        <v>0</v>
      </c>
      <c r="AK23" s="14">
        <f t="shared" si="1"/>
        <v>1</v>
      </c>
      <c r="AL23" s="14">
        <f t="shared" si="2"/>
        <v>2</v>
      </c>
      <c r="AM23" s="14">
        <f t="shared" si="3"/>
        <v>1</v>
      </c>
      <c r="AN23" s="14">
        <f t="shared" si="4"/>
        <v>2</v>
      </c>
      <c r="AO23" s="144" t="str">
        <f t="shared" si="8"/>
        <v/>
      </c>
      <c r="AP23" s="144">
        <f t="shared" si="5"/>
        <v>0</v>
      </c>
      <c r="AQ23" s="144">
        <f>IFERROR(COUNTIF(List_Category_ss_key, 'Product Details - Beer - Mead'!AO23), 2)</f>
        <v>1047370</v>
      </c>
    </row>
    <row r="24" spans="1:43" ht="20" customHeight="1" x14ac:dyDescent="0.15">
      <c r="A24" s="29">
        <v>22</v>
      </c>
      <c r="B24" s="135"/>
      <c r="C24" s="132"/>
      <c r="D24" s="133"/>
      <c r="E24" s="134"/>
      <c r="F24" s="134"/>
      <c r="G24" s="134"/>
      <c r="H24" s="132"/>
      <c r="I24" s="135"/>
      <c r="J24" s="134"/>
      <c r="K24" s="132"/>
      <c r="L24" s="135"/>
      <c r="M24" s="134"/>
      <c r="N24" s="134"/>
      <c r="O24" s="132"/>
      <c r="P24" s="135"/>
      <c r="Q24" s="132"/>
      <c r="R24" s="135"/>
      <c r="S24" s="136"/>
      <c r="T24" s="134"/>
      <c r="U24" s="136"/>
      <c r="V24" s="134"/>
      <c r="W24" s="136"/>
      <c r="X24" s="134"/>
      <c r="Y24" s="136"/>
      <c r="Z24" s="134"/>
      <c r="AA24" s="137"/>
      <c r="AB24" s="138">
        <f t="shared" si="6"/>
        <v>0</v>
      </c>
      <c r="AC24" s="139"/>
      <c r="AD24" s="139"/>
      <c r="AE24" s="140"/>
      <c r="AF24" s="135"/>
      <c r="AG24" s="132"/>
      <c r="AH24" s="63">
        <f t="shared" ca="1" si="0"/>
        <v>0</v>
      </c>
      <c r="AI24" s="63">
        <f t="shared" ca="1" si="7"/>
        <v>0</v>
      </c>
      <c r="AK24" s="14">
        <f t="shared" si="1"/>
        <v>1</v>
      </c>
      <c r="AL24" s="14">
        <f t="shared" si="2"/>
        <v>2</v>
      </c>
      <c r="AM24" s="14">
        <f t="shared" si="3"/>
        <v>1</v>
      </c>
      <c r="AN24" s="14">
        <f t="shared" si="4"/>
        <v>2</v>
      </c>
      <c r="AO24" s="144" t="str">
        <f t="shared" si="8"/>
        <v/>
      </c>
      <c r="AP24" s="144">
        <f t="shared" si="5"/>
        <v>0</v>
      </c>
      <c r="AQ24" s="144">
        <f>IFERROR(COUNTIF(List_Category_ss_key, 'Product Details - Beer - Mead'!AO24), 2)</f>
        <v>1047370</v>
      </c>
    </row>
    <row r="25" spans="1:43" ht="20" customHeight="1" x14ac:dyDescent="0.15">
      <c r="A25" s="29">
        <v>23</v>
      </c>
      <c r="B25" s="135"/>
      <c r="C25" s="132"/>
      <c r="D25" s="133"/>
      <c r="E25" s="134"/>
      <c r="F25" s="134"/>
      <c r="G25" s="134"/>
      <c r="H25" s="132"/>
      <c r="I25" s="135"/>
      <c r="J25" s="134"/>
      <c r="K25" s="132"/>
      <c r="L25" s="135"/>
      <c r="M25" s="134"/>
      <c r="N25" s="134"/>
      <c r="O25" s="132"/>
      <c r="P25" s="135"/>
      <c r="Q25" s="132"/>
      <c r="R25" s="135"/>
      <c r="S25" s="136"/>
      <c r="T25" s="134"/>
      <c r="U25" s="136"/>
      <c r="V25" s="134"/>
      <c r="W25" s="136"/>
      <c r="X25" s="134"/>
      <c r="Y25" s="136"/>
      <c r="Z25" s="134"/>
      <c r="AA25" s="137"/>
      <c r="AB25" s="138">
        <f t="shared" si="6"/>
        <v>0</v>
      </c>
      <c r="AC25" s="139"/>
      <c r="AD25" s="139"/>
      <c r="AE25" s="140"/>
      <c r="AF25" s="135"/>
      <c r="AG25" s="132"/>
      <c r="AH25" s="63">
        <f t="shared" ca="1" si="0"/>
        <v>0</v>
      </c>
      <c r="AI25" s="63">
        <f t="shared" ca="1" si="7"/>
        <v>0</v>
      </c>
      <c r="AK25" s="14">
        <f t="shared" si="1"/>
        <v>1</v>
      </c>
      <c r="AL25" s="14">
        <f t="shared" si="2"/>
        <v>2</v>
      </c>
      <c r="AM25" s="14">
        <f t="shared" si="3"/>
        <v>1</v>
      </c>
      <c r="AN25" s="14">
        <f t="shared" si="4"/>
        <v>2</v>
      </c>
      <c r="AO25" s="144" t="str">
        <f t="shared" si="8"/>
        <v/>
      </c>
      <c r="AP25" s="144">
        <f t="shared" si="5"/>
        <v>0</v>
      </c>
      <c r="AQ25" s="144">
        <f>IFERROR(COUNTIF(List_Category_ss_key, 'Product Details - Beer - Mead'!AO25), 2)</f>
        <v>1047370</v>
      </c>
    </row>
    <row r="26" spans="1:43" ht="20" customHeight="1" x14ac:dyDescent="0.15">
      <c r="A26" s="29">
        <v>24</v>
      </c>
      <c r="B26" s="135"/>
      <c r="C26" s="132"/>
      <c r="D26" s="133"/>
      <c r="E26" s="134"/>
      <c r="F26" s="134"/>
      <c r="G26" s="134"/>
      <c r="H26" s="132"/>
      <c r="I26" s="135"/>
      <c r="J26" s="134"/>
      <c r="K26" s="132"/>
      <c r="L26" s="135"/>
      <c r="M26" s="134"/>
      <c r="N26" s="134"/>
      <c r="O26" s="132"/>
      <c r="P26" s="135"/>
      <c r="Q26" s="132"/>
      <c r="R26" s="135"/>
      <c r="S26" s="136"/>
      <c r="T26" s="134"/>
      <c r="U26" s="136"/>
      <c r="V26" s="134"/>
      <c r="W26" s="136"/>
      <c r="X26" s="134"/>
      <c r="Y26" s="136"/>
      <c r="Z26" s="134"/>
      <c r="AA26" s="137"/>
      <c r="AB26" s="138">
        <f t="shared" si="6"/>
        <v>0</v>
      </c>
      <c r="AC26" s="139"/>
      <c r="AD26" s="139"/>
      <c r="AE26" s="140"/>
      <c r="AF26" s="135"/>
      <c r="AG26" s="132"/>
      <c r="AH26" s="63">
        <f t="shared" ca="1" si="0"/>
        <v>0</v>
      </c>
      <c r="AI26" s="63">
        <f t="shared" ca="1" si="7"/>
        <v>0</v>
      </c>
      <c r="AK26" s="14">
        <f t="shared" si="1"/>
        <v>1</v>
      </c>
      <c r="AL26" s="14">
        <f t="shared" si="2"/>
        <v>2</v>
      </c>
      <c r="AM26" s="14">
        <f t="shared" si="3"/>
        <v>1</v>
      </c>
      <c r="AN26" s="14">
        <f t="shared" si="4"/>
        <v>2</v>
      </c>
      <c r="AO26" s="144" t="str">
        <f t="shared" si="8"/>
        <v/>
      </c>
      <c r="AP26" s="144">
        <f t="shared" si="5"/>
        <v>0</v>
      </c>
      <c r="AQ26" s="144">
        <f>IFERROR(COUNTIF(List_Category_ss_key, 'Product Details - Beer - Mead'!AO26), 2)</f>
        <v>1047370</v>
      </c>
    </row>
    <row r="27" spans="1:43" ht="20" customHeight="1" x14ac:dyDescent="0.15">
      <c r="A27" s="29">
        <v>25</v>
      </c>
      <c r="B27" s="135"/>
      <c r="C27" s="132"/>
      <c r="D27" s="133"/>
      <c r="E27" s="134"/>
      <c r="F27" s="134"/>
      <c r="G27" s="134"/>
      <c r="H27" s="132"/>
      <c r="I27" s="135"/>
      <c r="J27" s="134"/>
      <c r="K27" s="132"/>
      <c r="L27" s="135"/>
      <c r="M27" s="134"/>
      <c r="N27" s="134"/>
      <c r="O27" s="132"/>
      <c r="P27" s="135"/>
      <c r="Q27" s="132"/>
      <c r="R27" s="135"/>
      <c r="S27" s="136"/>
      <c r="T27" s="134"/>
      <c r="U27" s="136"/>
      <c r="V27" s="134"/>
      <c r="W27" s="136"/>
      <c r="X27" s="134"/>
      <c r="Y27" s="136"/>
      <c r="Z27" s="134"/>
      <c r="AA27" s="137"/>
      <c r="AB27" s="138">
        <f t="shared" si="6"/>
        <v>0</v>
      </c>
      <c r="AC27" s="139"/>
      <c r="AD27" s="139"/>
      <c r="AE27" s="140"/>
      <c r="AF27" s="135"/>
      <c r="AG27" s="132"/>
      <c r="AH27" s="63">
        <f t="shared" ca="1" si="0"/>
        <v>0</v>
      </c>
      <c r="AI27" s="63">
        <f t="shared" ca="1" si="7"/>
        <v>0</v>
      </c>
      <c r="AK27" s="14">
        <f t="shared" si="1"/>
        <v>1</v>
      </c>
      <c r="AL27" s="14">
        <f t="shared" si="2"/>
        <v>2</v>
      </c>
      <c r="AM27" s="14">
        <f t="shared" si="3"/>
        <v>1</v>
      </c>
      <c r="AN27" s="14">
        <f t="shared" si="4"/>
        <v>2</v>
      </c>
      <c r="AO27" s="144" t="str">
        <f t="shared" si="8"/>
        <v/>
      </c>
      <c r="AP27" s="144">
        <f t="shared" si="5"/>
        <v>0</v>
      </c>
      <c r="AQ27" s="144">
        <f>IFERROR(COUNTIF(List_Category_ss_key, 'Product Details - Beer - Mead'!AO27), 2)</f>
        <v>1047370</v>
      </c>
    </row>
    <row r="28" spans="1:43" ht="20" customHeight="1" x14ac:dyDescent="0.15">
      <c r="A28" s="29">
        <v>26</v>
      </c>
      <c r="B28" s="135"/>
      <c r="C28" s="132"/>
      <c r="D28" s="133"/>
      <c r="E28" s="134"/>
      <c r="F28" s="134"/>
      <c r="G28" s="134"/>
      <c r="H28" s="132"/>
      <c r="I28" s="135"/>
      <c r="J28" s="134"/>
      <c r="K28" s="132"/>
      <c r="L28" s="135"/>
      <c r="M28" s="134"/>
      <c r="N28" s="134"/>
      <c r="O28" s="132"/>
      <c r="P28" s="135"/>
      <c r="Q28" s="132"/>
      <c r="R28" s="135"/>
      <c r="S28" s="136"/>
      <c r="T28" s="134"/>
      <c r="U28" s="136"/>
      <c r="V28" s="134"/>
      <c r="W28" s="136"/>
      <c r="X28" s="134"/>
      <c r="Y28" s="136"/>
      <c r="Z28" s="134"/>
      <c r="AA28" s="137"/>
      <c r="AB28" s="138">
        <f t="shared" si="6"/>
        <v>0</v>
      </c>
      <c r="AC28" s="139"/>
      <c r="AD28" s="139"/>
      <c r="AE28" s="140"/>
      <c r="AF28" s="135"/>
      <c r="AG28" s="132"/>
      <c r="AH28" s="63">
        <f t="shared" ca="1" si="0"/>
        <v>0</v>
      </c>
      <c r="AI28" s="63">
        <f t="shared" ca="1" si="7"/>
        <v>0</v>
      </c>
      <c r="AK28" s="14">
        <f t="shared" si="1"/>
        <v>1</v>
      </c>
      <c r="AL28" s="14">
        <f t="shared" si="2"/>
        <v>2</v>
      </c>
      <c r="AM28" s="14">
        <f t="shared" si="3"/>
        <v>1</v>
      </c>
      <c r="AN28" s="14">
        <f t="shared" si="4"/>
        <v>2</v>
      </c>
      <c r="AO28" s="144" t="str">
        <f t="shared" si="8"/>
        <v/>
      </c>
      <c r="AP28" s="144">
        <f t="shared" si="5"/>
        <v>0</v>
      </c>
      <c r="AQ28" s="144">
        <f>IFERROR(COUNTIF(List_Category_ss_key, 'Product Details - Beer - Mead'!AO28), 2)</f>
        <v>1047370</v>
      </c>
    </row>
    <row r="29" spans="1:43" ht="20" customHeight="1" x14ac:dyDescent="0.15">
      <c r="A29" s="29">
        <v>27</v>
      </c>
      <c r="B29" s="135"/>
      <c r="C29" s="132"/>
      <c r="D29" s="133"/>
      <c r="E29" s="134"/>
      <c r="F29" s="134"/>
      <c r="G29" s="134"/>
      <c r="H29" s="132"/>
      <c r="I29" s="135"/>
      <c r="J29" s="134"/>
      <c r="K29" s="132"/>
      <c r="L29" s="135"/>
      <c r="M29" s="134"/>
      <c r="N29" s="134"/>
      <c r="O29" s="132"/>
      <c r="P29" s="135"/>
      <c r="Q29" s="132"/>
      <c r="R29" s="135"/>
      <c r="S29" s="136"/>
      <c r="T29" s="134"/>
      <c r="U29" s="136"/>
      <c r="V29" s="134"/>
      <c r="W29" s="136"/>
      <c r="X29" s="134"/>
      <c r="Y29" s="136"/>
      <c r="Z29" s="134"/>
      <c r="AA29" s="137"/>
      <c r="AB29" s="138">
        <f t="shared" si="6"/>
        <v>0</v>
      </c>
      <c r="AC29" s="139"/>
      <c r="AD29" s="139"/>
      <c r="AE29" s="140"/>
      <c r="AF29" s="135"/>
      <c r="AG29" s="132"/>
      <c r="AH29" s="63">
        <f t="shared" ca="1" si="0"/>
        <v>0</v>
      </c>
      <c r="AI29" s="63">
        <f t="shared" ca="1" si="7"/>
        <v>0</v>
      </c>
      <c r="AK29" s="14">
        <f t="shared" si="1"/>
        <v>1</v>
      </c>
      <c r="AL29" s="14">
        <f t="shared" si="2"/>
        <v>2</v>
      </c>
      <c r="AM29" s="14">
        <f t="shared" si="3"/>
        <v>1</v>
      </c>
      <c r="AN29" s="14">
        <f t="shared" si="4"/>
        <v>2</v>
      </c>
      <c r="AO29" s="144" t="str">
        <f t="shared" si="8"/>
        <v/>
      </c>
      <c r="AP29" s="144">
        <f t="shared" si="5"/>
        <v>0</v>
      </c>
      <c r="AQ29" s="144">
        <f>IFERROR(COUNTIF(List_Category_ss_key, 'Product Details - Beer - Mead'!AO29), 2)</f>
        <v>1047370</v>
      </c>
    </row>
    <row r="30" spans="1:43" ht="20" customHeight="1" x14ac:dyDescent="0.15">
      <c r="A30" s="29">
        <v>28</v>
      </c>
      <c r="B30" s="135"/>
      <c r="C30" s="132"/>
      <c r="D30" s="133"/>
      <c r="E30" s="134"/>
      <c r="F30" s="134"/>
      <c r="G30" s="134"/>
      <c r="H30" s="132"/>
      <c r="I30" s="135"/>
      <c r="J30" s="134"/>
      <c r="K30" s="132"/>
      <c r="L30" s="135"/>
      <c r="M30" s="134"/>
      <c r="N30" s="134"/>
      <c r="O30" s="132"/>
      <c r="P30" s="135"/>
      <c r="Q30" s="132"/>
      <c r="R30" s="135"/>
      <c r="S30" s="136"/>
      <c r="T30" s="134"/>
      <c r="U30" s="136"/>
      <c r="V30" s="134"/>
      <c r="W30" s="136"/>
      <c r="X30" s="134"/>
      <c r="Y30" s="136"/>
      <c r="Z30" s="134"/>
      <c r="AA30" s="137"/>
      <c r="AB30" s="138">
        <f t="shared" si="6"/>
        <v>0</v>
      </c>
      <c r="AC30" s="139"/>
      <c r="AD30" s="139"/>
      <c r="AE30" s="140"/>
      <c r="AF30" s="135"/>
      <c r="AG30" s="132"/>
      <c r="AH30" s="63">
        <f t="shared" ca="1" si="0"/>
        <v>0</v>
      </c>
      <c r="AI30" s="63">
        <f t="shared" ca="1" si="7"/>
        <v>0</v>
      </c>
      <c r="AK30" s="14">
        <f t="shared" si="1"/>
        <v>1</v>
      </c>
      <c r="AL30" s="14">
        <f t="shared" si="2"/>
        <v>2</v>
      </c>
      <c r="AM30" s="14">
        <f t="shared" si="3"/>
        <v>1</v>
      </c>
      <c r="AN30" s="14">
        <f t="shared" si="4"/>
        <v>2</v>
      </c>
      <c r="AO30" s="144" t="str">
        <f t="shared" si="8"/>
        <v/>
      </c>
      <c r="AP30" s="144">
        <f t="shared" si="5"/>
        <v>0</v>
      </c>
      <c r="AQ30" s="144">
        <f>IFERROR(COUNTIF(List_Category_ss_key, 'Product Details - Beer - Mead'!AO30), 2)</f>
        <v>1047370</v>
      </c>
    </row>
    <row r="31" spans="1:43" ht="20" customHeight="1" x14ac:dyDescent="0.15">
      <c r="A31" s="29">
        <v>29</v>
      </c>
      <c r="B31" s="135"/>
      <c r="C31" s="132"/>
      <c r="D31" s="133"/>
      <c r="E31" s="134"/>
      <c r="F31" s="134"/>
      <c r="G31" s="134"/>
      <c r="H31" s="132"/>
      <c r="I31" s="135"/>
      <c r="J31" s="134"/>
      <c r="K31" s="132"/>
      <c r="L31" s="135"/>
      <c r="M31" s="134"/>
      <c r="N31" s="134"/>
      <c r="O31" s="132"/>
      <c r="P31" s="135"/>
      <c r="Q31" s="132"/>
      <c r="R31" s="135"/>
      <c r="S31" s="136"/>
      <c r="T31" s="134"/>
      <c r="U31" s="136"/>
      <c r="V31" s="134"/>
      <c r="W31" s="136"/>
      <c r="X31" s="134"/>
      <c r="Y31" s="136"/>
      <c r="Z31" s="134"/>
      <c r="AA31" s="137"/>
      <c r="AB31" s="138">
        <f t="shared" si="6"/>
        <v>0</v>
      </c>
      <c r="AC31" s="139"/>
      <c r="AD31" s="139"/>
      <c r="AE31" s="140"/>
      <c r="AF31" s="135"/>
      <c r="AG31" s="132"/>
      <c r="AH31" s="63">
        <f t="shared" ca="1" si="0"/>
        <v>0</v>
      </c>
      <c r="AI31" s="63">
        <f t="shared" ca="1" si="7"/>
        <v>0</v>
      </c>
      <c r="AK31" s="14">
        <f t="shared" si="1"/>
        <v>1</v>
      </c>
      <c r="AL31" s="14">
        <f t="shared" si="2"/>
        <v>2</v>
      </c>
      <c r="AM31" s="14">
        <f t="shared" si="3"/>
        <v>1</v>
      </c>
      <c r="AN31" s="14">
        <f t="shared" si="4"/>
        <v>2</v>
      </c>
      <c r="AO31" s="144" t="str">
        <f t="shared" si="8"/>
        <v/>
      </c>
      <c r="AP31" s="144">
        <f t="shared" si="5"/>
        <v>0</v>
      </c>
      <c r="AQ31" s="144">
        <f>IFERROR(COUNTIF(List_Category_ss_key, 'Product Details - Beer - Mead'!AO31), 2)</f>
        <v>1047370</v>
      </c>
    </row>
    <row r="32" spans="1:43" ht="20" customHeight="1" x14ac:dyDescent="0.15">
      <c r="A32" s="29">
        <v>30</v>
      </c>
      <c r="B32" s="135"/>
      <c r="C32" s="132"/>
      <c r="D32" s="133"/>
      <c r="E32" s="134"/>
      <c r="F32" s="134"/>
      <c r="G32" s="134"/>
      <c r="H32" s="132"/>
      <c r="I32" s="135"/>
      <c r="J32" s="134"/>
      <c r="K32" s="132"/>
      <c r="L32" s="135"/>
      <c r="M32" s="134"/>
      <c r="N32" s="134"/>
      <c r="O32" s="132"/>
      <c r="P32" s="135"/>
      <c r="Q32" s="132"/>
      <c r="R32" s="135"/>
      <c r="S32" s="136"/>
      <c r="T32" s="134"/>
      <c r="U32" s="136"/>
      <c r="V32" s="134"/>
      <c r="W32" s="136"/>
      <c r="X32" s="134"/>
      <c r="Y32" s="136"/>
      <c r="Z32" s="134"/>
      <c r="AA32" s="137"/>
      <c r="AB32" s="138">
        <f t="shared" si="6"/>
        <v>0</v>
      </c>
      <c r="AC32" s="139"/>
      <c r="AD32" s="139"/>
      <c r="AE32" s="140"/>
      <c r="AF32" s="135"/>
      <c r="AG32" s="132"/>
      <c r="AH32" s="63">
        <f t="shared" ca="1" si="0"/>
        <v>0</v>
      </c>
      <c r="AI32" s="63">
        <f t="shared" ca="1" si="7"/>
        <v>0</v>
      </c>
      <c r="AK32" s="14">
        <f t="shared" si="1"/>
        <v>1</v>
      </c>
      <c r="AL32" s="14">
        <f t="shared" si="2"/>
        <v>2</v>
      </c>
      <c r="AM32" s="14">
        <f t="shared" si="3"/>
        <v>1</v>
      </c>
      <c r="AN32" s="14">
        <f t="shared" si="4"/>
        <v>2</v>
      </c>
      <c r="AO32" s="144" t="str">
        <f t="shared" si="8"/>
        <v/>
      </c>
      <c r="AP32" s="144">
        <f t="shared" si="5"/>
        <v>0</v>
      </c>
      <c r="AQ32" s="144">
        <f>IFERROR(COUNTIF(List_Category_ss_key, 'Product Details - Beer - Mead'!AO32), 2)</f>
        <v>1047370</v>
      </c>
    </row>
    <row r="33" spans="1:43" ht="20" customHeight="1" x14ac:dyDescent="0.15">
      <c r="A33" s="29">
        <v>31</v>
      </c>
      <c r="B33" s="135"/>
      <c r="C33" s="132"/>
      <c r="D33" s="133"/>
      <c r="E33" s="134"/>
      <c r="F33" s="134"/>
      <c r="G33" s="134"/>
      <c r="H33" s="132"/>
      <c r="I33" s="135"/>
      <c r="J33" s="134"/>
      <c r="K33" s="132"/>
      <c r="L33" s="135"/>
      <c r="M33" s="134"/>
      <c r="N33" s="134"/>
      <c r="O33" s="132"/>
      <c r="P33" s="135"/>
      <c r="Q33" s="132"/>
      <c r="R33" s="135"/>
      <c r="S33" s="136"/>
      <c r="T33" s="134"/>
      <c r="U33" s="136"/>
      <c r="V33" s="134"/>
      <c r="W33" s="136"/>
      <c r="X33" s="134"/>
      <c r="Y33" s="136"/>
      <c r="Z33" s="134"/>
      <c r="AA33" s="137"/>
      <c r="AB33" s="138">
        <f t="shared" si="6"/>
        <v>0</v>
      </c>
      <c r="AC33" s="139"/>
      <c r="AD33" s="139"/>
      <c r="AE33" s="140"/>
      <c r="AF33" s="135"/>
      <c r="AG33" s="132"/>
      <c r="AH33" s="63">
        <f t="shared" ca="1" si="0"/>
        <v>0</v>
      </c>
      <c r="AI33" s="63">
        <f t="shared" ca="1" si="7"/>
        <v>0</v>
      </c>
      <c r="AK33" s="14">
        <f t="shared" si="1"/>
        <v>1</v>
      </c>
      <c r="AL33" s="14">
        <f t="shared" si="2"/>
        <v>2</v>
      </c>
      <c r="AM33" s="14">
        <f t="shared" si="3"/>
        <v>1</v>
      </c>
      <c r="AN33" s="14">
        <f t="shared" si="4"/>
        <v>2</v>
      </c>
      <c r="AO33" s="144" t="str">
        <f t="shared" si="8"/>
        <v/>
      </c>
      <c r="AP33" s="144">
        <f t="shared" si="5"/>
        <v>0</v>
      </c>
      <c r="AQ33" s="144">
        <f>IFERROR(COUNTIF(List_Category_ss_key, 'Product Details - Beer - Mead'!AO33), 2)</f>
        <v>1047370</v>
      </c>
    </row>
    <row r="34" spans="1:43" ht="20" customHeight="1" x14ac:dyDescent="0.15">
      <c r="A34" s="29">
        <v>32</v>
      </c>
      <c r="B34" s="135"/>
      <c r="C34" s="132"/>
      <c r="D34" s="133"/>
      <c r="E34" s="134"/>
      <c r="F34" s="134"/>
      <c r="G34" s="134"/>
      <c r="H34" s="132"/>
      <c r="I34" s="135"/>
      <c r="J34" s="134"/>
      <c r="K34" s="132"/>
      <c r="L34" s="135"/>
      <c r="M34" s="134"/>
      <c r="N34" s="134"/>
      <c r="O34" s="132"/>
      <c r="P34" s="135"/>
      <c r="Q34" s="132"/>
      <c r="R34" s="135"/>
      <c r="S34" s="136"/>
      <c r="T34" s="134"/>
      <c r="U34" s="136"/>
      <c r="V34" s="134"/>
      <c r="W34" s="136"/>
      <c r="X34" s="134"/>
      <c r="Y34" s="136"/>
      <c r="Z34" s="134"/>
      <c r="AA34" s="137"/>
      <c r="AB34" s="138">
        <f t="shared" si="6"/>
        <v>0</v>
      </c>
      <c r="AC34" s="139"/>
      <c r="AD34" s="139"/>
      <c r="AE34" s="140"/>
      <c r="AF34" s="135"/>
      <c r="AG34" s="132"/>
      <c r="AH34" s="63">
        <f t="shared" ref="AH34:AH65" ca="1" si="9">IF(B34&lt;&gt;"", OFFSET(FeeBeerHKD, 0, InvoiceCurrencyOffset)*(1-InvoiceDiscount), 0)</f>
        <v>0</v>
      </c>
      <c r="AI34" s="63">
        <f t="shared" ca="1" si="7"/>
        <v>0</v>
      </c>
      <c r="AK34" s="14">
        <f t="shared" si="1"/>
        <v>1</v>
      </c>
      <c r="AL34" s="14">
        <f t="shared" si="2"/>
        <v>2</v>
      </c>
      <c r="AM34" s="14">
        <f t="shared" si="3"/>
        <v>1</v>
      </c>
      <c r="AN34" s="14">
        <f t="shared" si="4"/>
        <v>2</v>
      </c>
      <c r="AO34" s="144" t="str">
        <f t="shared" si="8"/>
        <v/>
      </c>
      <c r="AP34" s="144">
        <f t="shared" ref="AP34:AP65" si="10">IFERROR(MATCH(AO34, List_Category_ss_key, FALSE)-1,0)</f>
        <v>0</v>
      </c>
      <c r="AQ34" s="144">
        <f>IFERROR(COUNTIF(List_Category_ss_key, 'Product Details - Beer - Mead'!AO34), 2)</f>
        <v>1047370</v>
      </c>
    </row>
    <row r="35" spans="1:43" ht="20" customHeight="1" x14ac:dyDescent="0.15">
      <c r="A35" s="29">
        <v>33</v>
      </c>
      <c r="B35" s="135"/>
      <c r="C35" s="132"/>
      <c r="D35" s="133"/>
      <c r="E35" s="134"/>
      <c r="F35" s="134"/>
      <c r="G35" s="134"/>
      <c r="H35" s="132"/>
      <c r="I35" s="135"/>
      <c r="J35" s="134"/>
      <c r="K35" s="132"/>
      <c r="L35" s="135"/>
      <c r="M35" s="134"/>
      <c r="N35" s="134"/>
      <c r="O35" s="132"/>
      <c r="P35" s="135"/>
      <c r="Q35" s="132"/>
      <c r="R35" s="135"/>
      <c r="S35" s="136"/>
      <c r="T35" s="134"/>
      <c r="U35" s="136"/>
      <c r="V35" s="134"/>
      <c r="W35" s="136"/>
      <c r="X35" s="134"/>
      <c r="Y35" s="136"/>
      <c r="Z35" s="134"/>
      <c r="AA35" s="137"/>
      <c r="AB35" s="138">
        <f t="shared" si="6"/>
        <v>0</v>
      </c>
      <c r="AC35" s="139"/>
      <c r="AD35" s="139"/>
      <c r="AE35" s="140"/>
      <c r="AF35" s="135"/>
      <c r="AG35" s="132"/>
      <c r="AH35" s="63">
        <f t="shared" ca="1" si="9"/>
        <v>0</v>
      </c>
      <c r="AI35" s="63">
        <f t="shared" ca="1" si="7"/>
        <v>0</v>
      </c>
      <c r="AK35" s="14">
        <f t="shared" si="1"/>
        <v>1</v>
      </c>
      <c r="AL35" s="14">
        <f t="shared" si="2"/>
        <v>2</v>
      </c>
      <c r="AM35" s="14">
        <f t="shared" si="3"/>
        <v>1</v>
      </c>
      <c r="AN35" s="14">
        <f t="shared" si="4"/>
        <v>2</v>
      </c>
      <c r="AO35" s="144" t="str">
        <f t="shared" si="8"/>
        <v/>
      </c>
      <c r="AP35" s="144">
        <f t="shared" si="10"/>
        <v>0</v>
      </c>
      <c r="AQ35" s="144">
        <f>IFERROR(COUNTIF(List_Category_ss_key, 'Product Details - Beer - Mead'!AO35), 2)</f>
        <v>1047370</v>
      </c>
    </row>
    <row r="36" spans="1:43" ht="20" customHeight="1" x14ac:dyDescent="0.15">
      <c r="A36" s="29">
        <v>34</v>
      </c>
      <c r="B36" s="135"/>
      <c r="C36" s="132"/>
      <c r="D36" s="133"/>
      <c r="E36" s="134"/>
      <c r="F36" s="134"/>
      <c r="G36" s="134"/>
      <c r="H36" s="132"/>
      <c r="I36" s="135"/>
      <c r="J36" s="134"/>
      <c r="K36" s="132"/>
      <c r="L36" s="135"/>
      <c r="M36" s="134"/>
      <c r="N36" s="134"/>
      <c r="O36" s="132"/>
      <c r="P36" s="135"/>
      <c r="Q36" s="132"/>
      <c r="R36" s="135"/>
      <c r="S36" s="136"/>
      <c r="T36" s="134"/>
      <c r="U36" s="136"/>
      <c r="V36" s="134"/>
      <c r="W36" s="136"/>
      <c r="X36" s="134"/>
      <c r="Y36" s="136"/>
      <c r="Z36" s="134"/>
      <c r="AA36" s="137"/>
      <c r="AB36" s="138">
        <f t="shared" si="6"/>
        <v>0</v>
      </c>
      <c r="AC36" s="139"/>
      <c r="AD36" s="139"/>
      <c r="AE36" s="140"/>
      <c r="AF36" s="135"/>
      <c r="AG36" s="132"/>
      <c r="AH36" s="63">
        <f t="shared" ca="1" si="9"/>
        <v>0</v>
      </c>
      <c r="AI36" s="63">
        <f t="shared" ca="1" si="7"/>
        <v>0</v>
      </c>
      <c r="AK36" s="14">
        <f t="shared" si="1"/>
        <v>1</v>
      </c>
      <c r="AL36" s="14">
        <f t="shared" si="2"/>
        <v>2</v>
      </c>
      <c r="AM36" s="14">
        <f t="shared" si="3"/>
        <v>1</v>
      </c>
      <c r="AN36" s="14">
        <f t="shared" si="4"/>
        <v>2</v>
      </c>
      <c r="AO36" s="144" t="str">
        <f t="shared" si="8"/>
        <v/>
      </c>
      <c r="AP36" s="144">
        <f t="shared" si="10"/>
        <v>0</v>
      </c>
      <c r="AQ36" s="144">
        <f>IFERROR(COUNTIF(List_Category_ss_key, 'Product Details - Beer - Mead'!AO36), 2)</f>
        <v>1047370</v>
      </c>
    </row>
    <row r="37" spans="1:43" ht="20" customHeight="1" x14ac:dyDescent="0.15">
      <c r="A37" s="29">
        <v>35</v>
      </c>
      <c r="B37" s="135"/>
      <c r="C37" s="132"/>
      <c r="D37" s="133"/>
      <c r="E37" s="134"/>
      <c r="F37" s="134"/>
      <c r="G37" s="134"/>
      <c r="H37" s="132"/>
      <c r="I37" s="135"/>
      <c r="J37" s="134"/>
      <c r="K37" s="132"/>
      <c r="L37" s="135"/>
      <c r="M37" s="134"/>
      <c r="N37" s="134"/>
      <c r="O37" s="132"/>
      <c r="P37" s="135"/>
      <c r="Q37" s="132"/>
      <c r="R37" s="135"/>
      <c r="S37" s="136"/>
      <c r="T37" s="134"/>
      <c r="U37" s="136"/>
      <c r="V37" s="134"/>
      <c r="W37" s="136"/>
      <c r="X37" s="134"/>
      <c r="Y37" s="136"/>
      <c r="Z37" s="134"/>
      <c r="AA37" s="137"/>
      <c r="AB37" s="138">
        <f t="shared" si="6"/>
        <v>0</v>
      </c>
      <c r="AC37" s="139"/>
      <c r="AD37" s="139"/>
      <c r="AE37" s="140"/>
      <c r="AF37" s="135"/>
      <c r="AG37" s="132"/>
      <c r="AH37" s="63">
        <f t="shared" ca="1" si="9"/>
        <v>0</v>
      </c>
      <c r="AI37" s="63">
        <f t="shared" ca="1" si="7"/>
        <v>0</v>
      </c>
      <c r="AK37" s="14">
        <f t="shared" si="1"/>
        <v>1</v>
      </c>
      <c r="AL37" s="14">
        <f t="shared" si="2"/>
        <v>2</v>
      </c>
      <c r="AM37" s="14">
        <f t="shared" si="3"/>
        <v>1</v>
      </c>
      <c r="AN37" s="14">
        <f t="shared" si="4"/>
        <v>2</v>
      </c>
      <c r="AO37" s="144" t="str">
        <f t="shared" si="8"/>
        <v/>
      </c>
      <c r="AP37" s="144">
        <f t="shared" si="10"/>
        <v>0</v>
      </c>
      <c r="AQ37" s="144">
        <f>IFERROR(COUNTIF(List_Category_ss_key, 'Product Details - Beer - Mead'!AO37), 2)</f>
        <v>1047370</v>
      </c>
    </row>
    <row r="38" spans="1:43" ht="20" customHeight="1" x14ac:dyDescent="0.15">
      <c r="A38" s="29">
        <v>36</v>
      </c>
      <c r="B38" s="135"/>
      <c r="C38" s="132"/>
      <c r="D38" s="133"/>
      <c r="E38" s="134"/>
      <c r="F38" s="134"/>
      <c r="G38" s="134"/>
      <c r="H38" s="132"/>
      <c r="I38" s="135"/>
      <c r="J38" s="134"/>
      <c r="K38" s="132"/>
      <c r="L38" s="135"/>
      <c r="M38" s="134"/>
      <c r="N38" s="134"/>
      <c r="O38" s="132"/>
      <c r="P38" s="135"/>
      <c r="Q38" s="132"/>
      <c r="R38" s="135"/>
      <c r="S38" s="136"/>
      <c r="T38" s="134"/>
      <c r="U38" s="136"/>
      <c r="V38" s="134"/>
      <c r="W38" s="136"/>
      <c r="X38" s="134"/>
      <c r="Y38" s="136"/>
      <c r="Z38" s="134"/>
      <c r="AA38" s="137"/>
      <c r="AB38" s="138">
        <f t="shared" si="6"/>
        <v>0</v>
      </c>
      <c r="AC38" s="139"/>
      <c r="AD38" s="139"/>
      <c r="AE38" s="140"/>
      <c r="AF38" s="135"/>
      <c r="AG38" s="132"/>
      <c r="AH38" s="63">
        <f t="shared" ca="1" si="9"/>
        <v>0</v>
      </c>
      <c r="AI38" s="63">
        <f t="shared" ca="1" si="7"/>
        <v>0</v>
      </c>
      <c r="AK38" s="14">
        <f t="shared" si="1"/>
        <v>1</v>
      </c>
      <c r="AL38" s="14">
        <f t="shared" si="2"/>
        <v>2</v>
      </c>
      <c r="AM38" s="14">
        <f t="shared" si="3"/>
        <v>1</v>
      </c>
      <c r="AN38" s="14">
        <f t="shared" si="4"/>
        <v>2</v>
      </c>
      <c r="AO38" s="144" t="str">
        <f t="shared" si="8"/>
        <v/>
      </c>
      <c r="AP38" s="144">
        <f t="shared" si="10"/>
        <v>0</v>
      </c>
      <c r="AQ38" s="144">
        <f>IFERROR(COUNTIF(List_Category_ss_key, 'Product Details - Beer - Mead'!AO38), 2)</f>
        <v>1047370</v>
      </c>
    </row>
    <row r="39" spans="1:43" ht="20" customHeight="1" x14ac:dyDescent="0.15">
      <c r="A39" s="29">
        <v>37</v>
      </c>
      <c r="B39" s="135"/>
      <c r="C39" s="132"/>
      <c r="D39" s="133"/>
      <c r="E39" s="134"/>
      <c r="F39" s="134"/>
      <c r="G39" s="134"/>
      <c r="H39" s="132"/>
      <c r="I39" s="135"/>
      <c r="J39" s="134"/>
      <c r="K39" s="132"/>
      <c r="L39" s="135"/>
      <c r="M39" s="134"/>
      <c r="N39" s="134"/>
      <c r="O39" s="132"/>
      <c r="P39" s="135"/>
      <c r="Q39" s="132"/>
      <c r="R39" s="135"/>
      <c r="S39" s="136"/>
      <c r="T39" s="134"/>
      <c r="U39" s="136"/>
      <c r="V39" s="134"/>
      <c r="W39" s="136"/>
      <c r="X39" s="134"/>
      <c r="Y39" s="136"/>
      <c r="Z39" s="134"/>
      <c r="AA39" s="137"/>
      <c r="AB39" s="138">
        <f t="shared" si="6"/>
        <v>0</v>
      </c>
      <c r="AC39" s="139"/>
      <c r="AD39" s="139"/>
      <c r="AE39" s="140"/>
      <c r="AF39" s="135"/>
      <c r="AG39" s="132"/>
      <c r="AH39" s="63">
        <f t="shared" ca="1" si="9"/>
        <v>0</v>
      </c>
      <c r="AI39" s="63">
        <f t="shared" ca="1" si="7"/>
        <v>0</v>
      </c>
      <c r="AK39" s="14">
        <f t="shared" si="1"/>
        <v>1</v>
      </c>
      <c r="AL39" s="14">
        <f t="shared" si="2"/>
        <v>2</v>
      </c>
      <c r="AM39" s="14">
        <f t="shared" si="3"/>
        <v>1</v>
      </c>
      <c r="AN39" s="14">
        <f t="shared" si="4"/>
        <v>2</v>
      </c>
      <c r="AO39" s="144" t="str">
        <f t="shared" si="8"/>
        <v/>
      </c>
      <c r="AP39" s="144">
        <f t="shared" si="10"/>
        <v>0</v>
      </c>
      <c r="AQ39" s="144">
        <f>IFERROR(COUNTIF(List_Category_ss_key, 'Product Details - Beer - Mead'!AO39), 2)</f>
        <v>1047370</v>
      </c>
    </row>
    <row r="40" spans="1:43" ht="20" customHeight="1" x14ac:dyDescent="0.15">
      <c r="A40" s="29">
        <v>38</v>
      </c>
      <c r="B40" s="135"/>
      <c r="C40" s="132"/>
      <c r="D40" s="133"/>
      <c r="E40" s="134"/>
      <c r="F40" s="134"/>
      <c r="G40" s="134"/>
      <c r="H40" s="132"/>
      <c r="I40" s="135"/>
      <c r="J40" s="134"/>
      <c r="K40" s="132"/>
      <c r="L40" s="135"/>
      <c r="M40" s="134"/>
      <c r="N40" s="134"/>
      <c r="O40" s="132"/>
      <c r="P40" s="135"/>
      <c r="Q40" s="132"/>
      <c r="R40" s="135"/>
      <c r="S40" s="136"/>
      <c r="T40" s="134"/>
      <c r="U40" s="136"/>
      <c r="V40" s="134"/>
      <c r="W40" s="136"/>
      <c r="X40" s="134"/>
      <c r="Y40" s="136"/>
      <c r="Z40" s="134"/>
      <c r="AA40" s="137"/>
      <c r="AB40" s="138">
        <f t="shared" si="6"/>
        <v>0</v>
      </c>
      <c r="AC40" s="139"/>
      <c r="AD40" s="139"/>
      <c r="AE40" s="140"/>
      <c r="AF40" s="135"/>
      <c r="AG40" s="132"/>
      <c r="AH40" s="63">
        <f t="shared" ca="1" si="9"/>
        <v>0</v>
      </c>
      <c r="AI40" s="63">
        <f t="shared" ca="1" si="7"/>
        <v>0</v>
      </c>
      <c r="AK40" s="14">
        <f t="shared" si="1"/>
        <v>1</v>
      </c>
      <c r="AL40" s="14">
        <f t="shared" si="2"/>
        <v>2</v>
      </c>
      <c r="AM40" s="14">
        <f t="shared" si="3"/>
        <v>1</v>
      </c>
      <c r="AN40" s="14">
        <f t="shared" si="4"/>
        <v>2</v>
      </c>
      <c r="AO40" s="144" t="str">
        <f t="shared" si="8"/>
        <v/>
      </c>
      <c r="AP40" s="144">
        <f t="shared" si="10"/>
        <v>0</v>
      </c>
      <c r="AQ40" s="144">
        <f>IFERROR(COUNTIF(List_Category_ss_key, 'Product Details - Beer - Mead'!AO40), 2)</f>
        <v>1047370</v>
      </c>
    </row>
    <row r="41" spans="1:43" ht="20" customHeight="1" x14ac:dyDescent="0.15">
      <c r="A41" s="29">
        <v>39</v>
      </c>
      <c r="B41" s="135"/>
      <c r="C41" s="132"/>
      <c r="D41" s="133"/>
      <c r="E41" s="134"/>
      <c r="F41" s="134"/>
      <c r="G41" s="134"/>
      <c r="H41" s="132"/>
      <c r="I41" s="135"/>
      <c r="J41" s="134"/>
      <c r="K41" s="132"/>
      <c r="L41" s="135"/>
      <c r="M41" s="134"/>
      <c r="N41" s="134"/>
      <c r="O41" s="132"/>
      <c r="P41" s="135"/>
      <c r="Q41" s="132"/>
      <c r="R41" s="135"/>
      <c r="S41" s="136"/>
      <c r="T41" s="134"/>
      <c r="U41" s="136"/>
      <c r="V41" s="134"/>
      <c r="W41" s="136"/>
      <c r="X41" s="134"/>
      <c r="Y41" s="136"/>
      <c r="Z41" s="134"/>
      <c r="AA41" s="137"/>
      <c r="AB41" s="138">
        <f t="shared" si="6"/>
        <v>0</v>
      </c>
      <c r="AC41" s="139"/>
      <c r="AD41" s="139"/>
      <c r="AE41" s="140"/>
      <c r="AF41" s="135"/>
      <c r="AG41" s="132"/>
      <c r="AH41" s="63">
        <f t="shared" ca="1" si="9"/>
        <v>0</v>
      </c>
      <c r="AI41" s="63">
        <f t="shared" ca="1" si="7"/>
        <v>0</v>
      </c>
      <c r="AK41" s="14">
        <f t="shared" si="1"/>
        <v>1</v>
      </c>
      <c r="AL41" s="14">
        <f t="shared" si="2"/>
        <v>2</v>
      </c>
      <c r="AM41" s="14">
        <f t="shared" si="3"/>
        <v>1</v>
      </c>
      <c r="AN41" s="14">
        <f t="shared" si="4"/>
        <v>2</v>
      </c>
      <c r="AO41" s="144" t="str">
        <f t="shared" si="8"/>
        <v/>
      </c>
      <c r="AP41" s="144">
        <f t="shared" si="10"/>
        <v>0</v>
      </c>
      <c r="AQ41" s="144">
        <f>IFERROR(COUNTIF(List_Category_ss_key, 'Product Details - Beer - Mead'!AO41), 2)</f>
        <v>1047370</v>
      </c>
    </row>
    <row r="42" spans="1:43" ht="20" customHeight="1" x14ac:dyDescent="0.15">
      <c r="A42" s="29">
        <v>40</v>
      </c>
      <c r="B42" s="135"/>
      <c r="C42" s="132"/>
      <c r="D42" s="133"/>
      <c r="E42" s="134"/>
      <c r="F42" s="134"/>
      <c r="G42" s="134"/>
      <c r="H42" s="132"/>
      <c r="I42" s="135"/>
      <c r="J42" s="134"/>
      <c r="K42" s="132"/>
      <c r="L42" s="135"/>
      <c r="M42" s="134"/>
      <c r="N42" s="134"/>
      <c r="O42" s="132"/>
      <c r="P42" s="135"/>
      <c r="Q42" s="132"/>
      <c r="R42" s="135"/>
      <c r="S42" s="136"/>
      <c r="T42" s="134"/>
      <c r="U42" s="136"/>
      <c r="V42" s="134"/>
      <c r="W42" s="136"/>
      <c r="X42" s="134"/>
      <c r="Y42" s="136"/>
      <c r="Z42" s="134"/>
      <c r="AA42" s="137"/>
      <c r="AB42" s="138">
        <f t="shared" si="6"/>
        <v>0</v>
      </c>
      <c r="AC42" s="139"/>
      <c r="AD42" s="139"/>
      <c r="AE42" s="140"/>
      <c r="AF42" s="135"/>
      <c r="AG42" s="132"/>
      <c r="AH42" s="63">
        <f t="shared" ca="1" si="9"/>
        <v>0</v>
      </c>
      <c r="AI42" s="63">
        <f t="shared" ca="1" si="7"/>
        <v>0</v>
      </c>
      <c r="AK42" s="14">
        <f t="shared" si="1"/>
        <v>1</v>
      </c>
      <c r="AL42" s="14">
        <f t="shared" si="2"/>
        <v>2</v>
      </c>
      <c r="AM42" s="14">
        <f t="shared" si="3"/>
        <v>1</v>
      </c>
      <c r="AN42" s="14">
        <f t="shared" si="4"/>
        <v>2</v>
      </c>
      <c r="AO42" s="144" t="str">
        <f t="shared" si="8"/>
        <v/>
      </c>
      <c r="AP42" s="144">
        <f t="shared" si="10"/>
        <v>0</v>
      </c>
      <c r="AQ42" s="144">
        <f>IFERROR(COUNTIF(List_Category_ss_key, 'Product Details - Beer - Mead'!AO42), 2)</f>
        <v>1047370</v>
      </c>
    </row>
    <row r="43" spans="1:43" ht="20" customHeight="1" x14ac:dyDescent="0.15">
      <c r="A43" s="29">
        <v>41</v>
      </c>
      <c r="B43" s="135"/>
      <c r="C43" s="132"/>
      <c r="D43" s="133"/>
      <c r="E43" s="134"/>
      <c r="F43" s="134"/>
      <c r="G43" s="134"/>
      <c r="H43" s="132"/>
      <c r="I43" s="135"/>
      <c r="J43" s="134"/>
      <c r="K43" s="132"/>
      <c r="L43" s="135"/>
      <c r="M43" s="134"/>
      <c r="N43" s="134"/>
      <c r="O43" s="132"/>
      <c r="P43" s="135"/>
      <c r="Q43" s="132"/>
      <c r="R43" s="135"/>
      <c r="S43" s="136"/>
      <c r="T43" s="134"/>
      <c r="U43" s="136"/>
      <c r="V43" s="134"/>
      <c r="W43" s="136"/>
      <c r="X43" s="134"/>
      <c r="Y43" s="136"/>
      <c r="Z43" s="134"/>
      <c r="AA43" s="137"/>
      <c r="AB43" s="138">
        <f t="shared" si="6"/>
        <v>0</v>
      </c>
      <c r="AC43" s="139"/>
      <c r="AD43" s="139"/>
      <c r="AE43" s="140"/>
      <c r="AF43" s="135"/>
      <c r="AG43" s="132"/>
      <c r="AH43" s="63">
        <f t="shared" ca="1" si="9"/>
        <v>0</v>
      </c>
      <c r="AI43" s="63">
        <f t="shared" ca="1" si="7"/>
        <v>0</v>
      </c>
      <c r="AK43" s="14">
        <f t="shared" si="1"/>
        <v>1</v>
      </c>
      <c r="AL43" s="14">
        <f t="shared" si="2"/>
        <v>2</v>
      </c>
      <c r="AM43" s="14">
        <f t="shared" si="3"/>
        <v>1</v>
      </c>
      <c r="AN43" s="14">
        <f t="shared" si="4"/>
        <v>2</v>
      </c>
      <c r="AO43" s="144" t="str">
        <f t="shared" si="8"/>
        <v/>
      </c>
      <c r="AP43" s="144">
        <f t="shared" si="10"/>
        <v>0</v>
      </c>
      <c r="AQ43" s="144">
        <f>IFERROR(COUNTIF(List_Category_ss_key, 'Product Details - Beer - Mead'!AO43), 2)</f>
        <v>1047370</v>
      </c>
    </row>
    <row r="44" spans="1:43" ht="20" customHeight="1" x14ac:dyDescent="0.15">
      <c r="A44" s="29">
        <v>42</v>
      </c>
      <c r="B44" s="135"/>
      <c r="C44" s="132"/>
      <c r="D44" s="133"/>
      <c r="E44" s="134"/>
      <c r="F44" s="134"/>
      <c r="G44" s="134"/>
      <c r="H44" s="132"/>
      <c r="I44" s="135"/>
      <c r="J44" s="134"/>
      <c r="K44" s="132"/>
      <c r="L44" s="135"/>
      <c r="M44" s="134"/>
      <c r="N44" s="134"/>
      <c r="O44" s="132"/>
      <c r="P44" s="135"/>
      <c r="Q44" s="132"/>
      <c r="R44" s="135"/>
      <c r="S44" s="136"/>
      <c r="T44" s="134"/>
      <c r="U44" s="136"/>
      <c r="V44" s="134"/>
      <c r="W44" s="136"/>
      <c r="X44" s="134"/>
      <c r="Y44" s="136"/>
      <c r="Z44" s="134"/>
      <c r="AA44" s="137"/>
      <c r="AB44" s="138">
        <f t="shared" si="6"/>
        <v>0</v>
      </c>
      <c r="AC44" s="139"/>
      <c r="AD44" s="139"/>
      <c r="AE44" s="140"/>
      <c r="AF44" s="135"/>
      <c r="AG44" s="132"/>
      <c r="AH44" s="63">
        <f t="shared" ca="1" si="9"/>
        <v>0</v>
      </c>
      <c r="AI44" s="63">
        <f t="shared" ca="1" si="7"/>
        <v>0</v>
      </c>
      <c r="AK44" s="14">
        <f t="shared" si="1"/>
        <v>1</v>
      </c>
      <c r="AL44" s="14">
        <f t="shared" si="2"/>
        <v>2</v>
      </c>
      <c r="AM44" s="14">
        <f t="shared" si="3"/>
        <v>1</v>
      </c>
      <c r="AN44" s="14">
        <f t="shared" si="4"/>
        <v>2</v>
      </c>
      <c r="AO44" s="144" t="str">
        <f t="shared" si="8"/>
        <v/>
      </c>
      <c r="AP44" s="144">
        <f t="shared" si="10"/>
        <v>0</v>
      </c>
      <c r="AQ44" s="144">
        <f>IFERROR(COUNTIF(List_Category_ss_key, 'Product Details - Beer - Mead'!AO44), 2)</f>
        <v>1047370</v>
      </c>
    </row>
    <row r="45" spans="1:43" ht="20" customHeight="1" x14ac:dyDescent="0.15">
      <c r="A45" s="29">
        <v>43</v>
      </c>
      <c r="B45" s="135"/>
      <c r="C45" s="132"/>
      <c r="D45" s="133"/>
      <c r="E45" s="134"/>
      <c r="F45" s="134"/>
      <c r="G45" s="134"/>
      <c r="H45" s="132"/>
      <c r="I45" s="135"/>
      <c r="J45" s="134"/>
      <c r="K45" s="132"/>
      <c r="L45" s="135"/>
      <c r="M45" s="134"/>
      <c r="N45" s="134"/>
      <c r="O45" s="132"/>
      <c r="P45" s="135"/>
      <c r="Q45" s="132"/>
      <c r="R45" s="135"/>
      <c r="S45" s="136"/>
      <c r="T45" s="134"/>
      <c r="U45" s="136"/>
      <c r="V45" s="134"/>
      <c r="W45" s="136"/>
      <c r="X45" s="134"/>
      <c r="Y45" s="136"/>
      <c r="Z45" s="134"/>
      <c r="AA45" s="137"/>
      <c r="AB45" s="138">
        <f t="shared" si="6"/>
        <v>0</v>
      </c>
      <c r="AC45" s="139"/>
      <c r="AD45" s="139"/>
      <c r="AE45" s="140"/>
      <c r="AF45" s="135"/>
      <c r="AG45" s="132"/>
      <c r="AH45" s="63">
        <f t="shared" ca="1" si="9"/>
        <v>0</v>
      </c>
      <c r="AI45" s="63">
        <f t="shared" ca="1" si="7"/>
        <v>0</v>
      </c>
      <c r="AK45" s="14">
        <f t="shared" si="1"/>
        <v>1</v>
      </c>
      <c r="AL45" s="14">
        <f t="shared" si="2"/>
        <v>2</v>
      </c>
      <c r="AM45" s="14">
        <f t="shared" si="3"/>
        <v>1</v>
      </c>
      <c r="AN45" s="14">
        <f t="shared" si="4"/>
        <v>2</v>
      </c>
      <c r="AO45" s="144" t="str">
        <f t="shared" si="8"/>
        <v/>
      </c>
      <c r="AP45" s="144">
        <f t="shared" si="10"/>
        <v>0</v>
      </c>
      <c r="AQ45" s="144">
        <f>IFERROR(COUNTIF(List_Category_ss_key, 'Product Details - Beer - Mead'!AO45), 2)</f>
        <v>1047370</v>
      </c>
    </row>
    <row r="46" spans="1:43" ht="20" customHeight="1" x14ac:dyDescent="0.15">
      <c r="A46" s="29">
        <v>44</v>
      </c>
      <c r="B46" s="135"/>
      <c r="C46" s="132"/>
      <c r="D46" s="133"/>
      <c r="E46" s="134"/>
      <c r="F46" s="134"/>
      <c r="G46" s="134"/>
      <c r="H46" s="132"/>
      <c r="I46" s="135"/>
      <c r="J46" s="134"/>
      <c r="K46" s="132"/>
      <c r="L46" s="135"/>
      <c r="M46" s="134"/>
      <c r="N46" s="134"/>
      <c r="O46" s="132"/>
      <c r="P46" s="135"/>
      <c r="Q46" s="132"/>
      <c r="R46" s="135"/>
      <c r="S46" s="136"/>
      <c r="T46" s="134"/>
      <c r="U46" s="136"/>
      <c r="V46" s="134"/>
      <c r="W46" s="136"/>
      <c r="X46" s="134"/>
      <c r="Y46" s="136"/>
      <c r="Z46" s="134"/>
      <c r="AA46" s="137"/>
      <c r="AB46" s="138">
        <f t="shared" si="6"/>
        <v>0</v>
      </c>
      <c r="AC46" s="139"/>
      <c r="AD46" s="139"/>
      <c r="AE46" s="140"/>
      <c r="AF46" s="135"/>
      <c r="AG46" s="132"/>
      <c r="AH46" s="63">
        <f t="shared" ca="1" si="9"/>
        <v>0</v>
      </c>
      <c r="AI46" s="63">
        <f t="shared" ca="1" si="7"/>
        <v>0</v>
      </c>
      <c r="AK46" s="14">
        <f t="shared" si="1"/>
        <v>1</v>
      </c>
      <c r="AL46" s="14">
        <f t="shared" si="2"/>
        <v>2</v>
      </c>
      <c r="AM46" s="14">
        <f t="shared" si="3"/>
        <v>1</v>
      </c>
      <c r="AN46" s="14">
        <f t="shared" si="4"/>
        <v>2</v>
      </c>
      <c r="AO46" s="144" t="str">
        <f t="shared" si="8"/>
        <v/>
      </c>
      <c r="AP46" s="144">
        <f t="shared" si="10"/>
        <v>0</v>
      </c>
      <c r="AQ46" s="144">
        <f>IFERROR(COUNTIF(List_Category_ss_key, 'Product Details - Beer - Mead'!AO46), 2)</f>
        <v>1047370</v>
      </c>
    </row>
    <row r="47" spans="1:43" ht="20" customHeight="1" x14ac:dyDescent="0.15">
      <c r="A47" s="29">
        <v>45</v>
      </c>
      <c r="B47" s="135"/>
      <c r="C47" s="132"/>
      <c r="D47" s="133"/>
      <c r="E47" s="134"/>
      <c r="F47" s="134"/>
      <c r="G47" s="134"/>
      <c r="H47" s="132"/>
      <c r="I47" s="135"/>
      <c r="J47" s="134"/>
      <c r="K47" s="132"/>
      <c r="L47" s="135"/>
      <c r="M47" s="134"/>
      <c r="N47" s="134"/>
      <c r="O47" s="132"/>
      <c r="P47" s="135"/>
      <c r="Q47" s="132"/>
      <c r="R47" s="135"/>
      <c r="S47" s="136"/>
      <c r="T47" s="134"/>
      <c r="U47" s="136"/>
      <c r="V47" s="134"/>
      <c r="W47" s="136"/>
      <c r="X47" s="134"/>
      <c r="Y47" s="136"/>
      <c r="Z47" s="134"/>
      <c r="AA47" s="137"/>
      <c r="AB47" s="138">
        <f t="shared" si="6"/>
        <v>0</v>
      </c>
      <c r="AC47" s="139"/>
      <c r="AD47" s="139"/>
      <c r="AE47" s="140"/>
      <c r="AF47" s="135"/>
      <c r="AG47" s="132"/>
      <c r="AH47" s="63">
        <f t="shared" ca="1" si="9"/>
        <v>0</v>
      </c>
      <c r="AI47" s="63">
        <f t="shared" ca="1" si="7"/>
        <v>0</v>
      </c>
      <c r="AK47" s="14">
        <f t="shared" si="1"/>
        <v>1</v>
      </c>
      <c r="AL47" s="14">
        <f t="shared" si="2"/>
        <v>2</v>
      </c>
      <c r="AM47" s="14">
        <f t="shared" si="3"/>
        <v>1</v>
      </c>
      <c r="AN47" s="14">
        <f t="shared" si="4"/>
        <v>2</v>
      </c>
      <c r="AO47" s="144" t="str">
        <f t="shared" si="8"/>
        <v/>
      </c>
      <c r="AP47" s="144">
        <f t="shared" si="10"/>
        <v>0</v>
      </c>
      <c r="AQ47" s="144">
        <f>IFERROR(COUNTIF(List_Category_ss_key, 'Product Details - Beer - Mead'!AO47), 2)</f>
        <v>1047370</v>
      </c>
    </row>
    <row r="48" spans="1:43" ht="20" customHeight="1" x14ac:dyDescent="0.15">
      <c r="A48" s="29">
        <v>46</v>
      </c>
      <c r="B48" s="135"/>
      <c r="C48" s="132"/>
      <c r="D48" s="133"/>
      <c r="E48" s="134"/>
      <c r="F48" s="134"/>
      <c r="G48" s="134"/>
      <c r="H48" s="132"/>
      <c r="I48" s="135"/>
      <c r="J48" s="134"/>
      <c r="K48" s="132"/>
      <c r="L48" s="135"/>
      <c r="M48" s="134"/>
      <c r="N48" s="134"/>
      <c r="O48" s="132"/>
      <c r="P48" s="135"/>
      <c r="Q48" s="132"/>
      <c r="R48" s="135"/>
      <c r="S48" s="136"/>
      <c r="T48" s="134"/>
      <c r="U48" s="136"/>
      <c r="V48" s="134"/>
      <c r="W48" s="136"/>
      <c r="X48" s="134"/>
      <c r="Y48" s="136"/>
      <c r="Z48" s="134"/>
      <c r="AA48" s="137"/>
      <c r="AB48" s="138">
        <f t="shared" si="6"/>
        <v>0</v>
      </c>
      <c r="AC48" s="139"/>
      <c r="AD48" s="139"/>
      <c r="AE48" s="140"/>
      <c r="AF48" s="135"/>
      <c r="AG48" s="132"/>
      <c r="AH48" s="63">
        <f t="shared" ca="1" si="9"/>
        <v>0</v>
      </c>
      <c r="AI48" s="63">
        <f t="shared" ca="1" si="7"/>
        <v>0</v>
      </c>
      <c r="AK48" s="14">
        <f t="shared" si="1"/>
        <v>1</v>
      </c>
      <c r="AL48" s="14">
        <f t="shared" si="2"/>
        <v>2</v>
      </c>
      <c r="AM48" s="14">
        <f t="shared" si="3"/>
        <v>1</v>
      </c>
      <c r="AN48" s="14">
        <f t="shared" si="4"/>
        <v>2</v>
      </c>
      <c r="AO48" s="144" t="str">
        <f t="shared" si="8"/>
        <v/>
      </c>
      <c r="AP48" s="144">
        <f t="shared" si="10"/>
        <v>0</v>
      </c>
      <c r="AQ48" s="144">
        <f>IFERROR(COUNTIF(List_Category_ss_key, 'Product Details - Beer - Mead'!AO48), 2)</f>
        <v>1047370</v>
      </c>
    </row>
    <row r="49" spans="1:43" ht="20" customHeight="1" x14ac:dyDescent="0.15">
      <c r="A49" s="29">
        <v>47</v>
      </c>
      <c r="B49" s="135"/>
      <c r="C49" s="132"/>
      <c r="D49" s="133"/>
      <c r="E49" s="134"/>
      <c r="F49" s="134"/>
      <c r="G49" s="134"/>
      <c r="H49" s="132"/>
      <c r="I49" s="135"/>
      <c r="J49" s="134"/>
      <c r="K49" s="132"/>
      <c r="L49" s="135"/>
      <c r="M49" s="134"/>
      <c r="N49" s="134"/>
      <c r="O49" s="132"/>
      <c r="P49" s="135"/>
      <c r="Q49" s="132"/>
      <c r="R49" s="135"/>
      <c r="S49" s="136"/>
      <c r="T49" s="134"/>
      <c r="U49" s="136"/>
      <c r="V49" s="134"/>
      <c r="W49" s="136"/>
      <c r="X49" s="134"/>
      <c r="Y49" s="136"/>
      <c r="Z49" s="134"/>
      <c r="AA49" s="137"/>
      <c r="AB49" s="138">
        <f t="shared" si="6"/>
        <v>0</v>
      </c>
      <c r="AC49" s="139"/>
      <c r="AD49" s="139"/>
      <c r="AE49" s="140"/>
      <c r="AF49" s="135"/>
      <c r="AG49" s="132"/>
      <c r="AH49" s="63">
        <f t="shared" ca="1" si="9"/>
        <v>0</v>
      </c>
      <c r="AI49" s="63">
        <f t="shared" ca="1" si="7"/>
        <v>0</v>
      </c>
      <c r="AK49" s="14">
        <f t="shared" si="1"/>
        <v>1</v>
      </c>
      <c r="AL49" s="14">
        <f t="shared" si="2"/>
        <v>2</v>
      </c>
      <c r="AM49" s="14">
        <f t="shared" si="3"/>
        <v>1</v>
      </c>
      <c r="AN49" s="14">
        <f t="shared" si="4"/>
        <v>2</v>
      </c>
      <c r="AO49" s="144" t="str">
        <f t="shared" si="8"/>
        <v/>
      </c>
      <c r="AP49" s="144">
        <f t="shared" si="10"/>
        <v>0</v>
      </c>
      <c r="AQ49" s="144">
        <f>IFERROR(COUNTIF(List_Category_ss_key, 'Product Details - Beer - Mead'!AO49), 2)</f>
        <v>1047370</v>
      </c>
    </row>
    <row r="50" spans="1:43" ht="20" customHeight="1" x14ac:dyDescent="0.15">
      <c r="A50" s="29">
        <v>48</v>
      </c>
      <c r="B50" s="135"/>
      <c r="C50" s="132"/>
      <c r="D50" s="133"/>
      <c r="E50" s="134"/>
      <c r="F50" s="134"/>
      <c r="G50" s="134"/>
      <c r="H50" s="132"/>
      <c r="I50" s="135"/>
      <c r="J50" s="134"/>
      <c r="K50" s="132"/>
      <c r="L50" s="135"/>
      <c r="M50" s="134"/>
      <c r="N50" s="134"/>
      <c r="O50" s="132"/>
      <c r="P50" s="135"/>
      <c r="Q50" s="132"/>
      <c r="R50" s="135"/>
      <c r="S50" s="136"/>
      <c r="T50" s="134"/>
      <c r="U50" s="136"/>
      <c r="V50" s="134"/>
      <c r="W50" s="136"/>
      <c r="X50" s="134"/>
      <c r="Y50" s="136"/>
      <c r="Z50" s="134"/>
      <c r="AA50" s="137"/>
      <c r="AB50" s="138">
        <f t="shared" si="6"/>
        <v>0</v>
      </c>
      <c r="AC50" s="139"/>
      <c r="AD50" s="139"/>
      <c r="AE50" s="140"/>
      <c r="AF50" s="135"/>
      <c r="AG50" s="132"/>
      <c r="AH50" s="63">
        <f t="shared" ca="1" si="9"/>
        <v>0</v>
      </c>
      <c r="AI50" s="63">
        <f t="shared" ca="1" si="7"/>
        <v>0</v>
      </c>
      <c r="AK50" s="14">
        <f t="shared" si="1"/>
        <v>1</v>
      </c>
      <c r="AL50" s="14">
        <f t="shared" si="2"/>
        <v>2</v>
      </c>
      <c r="AM50" s="14">
        <f t="shared" si="3"/>
        <v>1</v>
      </c>
      <c r="AN50" s="14">
        <f t="shared" si="4"/>
        <v>2</v>
      </c>
      <c r="AO50" s="144" t="str">
        <f t="shared" si="8"/>
        <v/>
      </c>
      <c r="AP50" s="144">
        <f t="shared" si="10"/>
        <v>0</v>
      </c>
      <c r="AQ50" s="144">
        <f>IFERROR(COUNTIF(List_Category_ss_key, 'Product Details - Beer - Mead'!AO50), 2)</f>
        <v>1047370</v>
      </c>
    </row>
    <row r="51" spans="1:43" ht="20" customHeight="1" x14ac:dyDescent="0.15">
      <c r="A51" s="29">
        <v>49</v>
      </c>
      <c r="B51" s="135"/>
      <c r="C51" s="132"/>
      <c r="D51" s="133"/>
      <c r="E51" s="134"/>
      <c r="F51" s="134"/>
      <c r="G51" s="134"/>
      <c r="H51" s="132"/>
      <c r="I51" s="135"/>
      <c r="J51" s="134"/>
      <c r="K51" s="132"/>
      <c r="L51" s="135"/>
      <c r="M51" s="134"/>
      <c r="N51" s="134"/>
      <c r="O51" s="132"/>
      <c r="P51" s="135"/>
      <c r="Q51" s="132"/>
      <c r="R51" s="135"/>
      <c r="S51" s="136"/>
      <c r="T51" s="134"/>
      <c r="U51" s="136"/>
      <c r="V51" s="134"/>
      <c r="W51" s="136"/>
      <c r="X51" s="134"/>
      <c r="Y51" s="136"/>
      <c r="Z51" s="134"/>
      <c r="AA51" s="137"/>
      <c r="AB51" s="138">
        <f t="shared" si="6"/>
        <v>0</v>
      </c>
      <c r="AC51" s="139"/>
      <c r="AD51" s="139"/>
      <c r="AE51" s="140"/>
      <c r="AF51" s="135"/>
      <c r="AG51" s="132"/>
      <c r="AH51" s="63">
        <f t="shared" ca="1" si="9"/>
        <v>0</v>
      </c>
      <c r="AI51" s="63">
        <f t="shared" ca="1" si="7"/>
        <v>0</v>
      </c>
      <c r="AK51" s="14">
        <f t="shared" si="1"/>
        <v>1</v>
      </c>
      <c r="AL51" s="14">
        <f t="shared" si="2"/>
        <v>2</v>
      </c>
      <c r="AM51" s="14">
        <f t="shared" si="3"/>
        <v>1</v>
      </c>
      <c r="AN51" s="14">
        <f t="shared" si="4"/>
        <v>2</v>
      </c>
      <c r="AO51" s="144" t="str">
        <f t="shared" si="8"/>
        <v/>
      </c>
      <c r="AP51" s="144">
        <f t="shared" si="10"/>
        <v>0</v>
      </c>
      <c r="AQ51" s="144">
        <f>IFERROR(COUNTIF(List_Category_ss_key, 'Product Details - Beer - Mead'!AO51), 2)</f>
        <v>1047370</v>
      </c>
    </row>
    <row r="52" spans="1:43" ht="20" customHeight="1" x14ac:dyDescent="0.15">
      <c r="A52" s="29">
        <v>50</v>
      </c>
      <c r="B52" s="135"/>
      <c r="C52" s="132"/>
      <c r="D52" s="133"/>
      <c r="E52" s="134"/>
      <c r="F52" s="134"/>
      <c r="G52" s="134"/>
      <c r="H52" s="132"/>
      <c r="I52" s="135"/>
      <c r="J52" s="134"/>
      <c r="K52" s="132"/>
      <c r="L52" s="135"/>
      <c r="M52" s="134"/>
      <c r="N52" s="134"/>
      <c r="O52" s="132"/>
      <c r="P52" s="135"/>
      <c r="Q52" s="132"/>
      <c r="R52" s="135"/>
      <c r="S52" s="136"/>
      <c r="T52" s="134"/>
      <c r="U52" s="136"/>
      <c r="V52" s="134"/>
      <c r="W52" s="136"/>
      <c r="X52" s="134"/>
      <c r="Y52" s="136"/>
      <c r="Z52" s="134"/>
      <c r="AA52" s="137"/>
      <c r="AB52" s="138">
        <f t="shared" si="6"/>
        <v>0</v>
      </c>
      <c r="AC52" s="139"/>
      <c r="AD52" s="139"/>
      <c r="AE52" s="140"/>
      <c r="AF52" s="135"/>
      <c r="AG52" s="132"/>
      <c r="AH52" s="63">
        <f t="shared" ca="1" si="9"/>
        <v>0</v>
      </c>
      <c r="AI52" s="63">
        <f t="shared" ca="1" si="7"/>
        <v>0</v>
      </c>
      <c r="AK52" s="14">
        <f t="shared" si="1"/>
        <v>1</v>
      </c>
      <c r="AL52" s="14">
        <f t="shared" si="2"/>
        <v>2</v>
      </c>
      <c r="AM52" s="14">
        <f t="shared" si="3"/>
        <v>1</v>
      </c>
      <c r="AN52" s="14">
        <f t="shared" si="4"/>
        <v>2</v>
      </c>
      <c r="AO52" s="144" t="str">
        <f t="shared" si="8"/>
        <v/>
      </c>
      <c r="AP52" s="144">
        <f t="shared" si="10"/>
        <v>0</v>
      </c>
      <c r="AQ52" s="144">
        <f>IFERROR(COUNTIF(List_Category_ss_key, 'Product Details - Beer - Mead'!AO52), 2)</f>
        <v>1047370</v>
      </c>
    </row>
    <row r="53" spans="1:43" ht="20" customHeight="1" x14ac:dyDescent="0.15">
      <c r="A53" s="29">
        <v>51</v>
      </c>
      <c r="B53" s="135"/>
      <c r="C53" s="132"/>
      <c r="D53" s="133"/>
      <c r="E53" s="134"/>
      <c r="F53" s="134"/>
      <c r="G53" s="134"/>
      <c r="H53" s="132"/>
      <c r="I53" s="135"/>
      <c r="J53" s="134"/>
      <c r="K53" s="132"/>
      <c r="L53" s="135"/>
      <c r="M53" s="134"/>
      <c r="N53" s="134"/>
      <c r="O53" s="132"/>
      <c r="P53" s="135"/>
      <c r="Q53" s="132"/>
      <c r="R53" s="135"/>
      <c r="S53" s="136"/>
      <c r="T53" s="134"/>
      <c r="U53" s="136"/>
      <c r="V53" s="134"/>
      <c r="W53" s="136"/>
      <c r="X53" s="134"/>
      <c r="Y53" s="136"/>
      <c r="Z53" s="134"/>
      <c r="AA53" s="137"/>
      <c r="AB53" s="138">
        <f t="shared" si="6"/>
        <v>0</v>
      </c>
      <c r="AC53" s="139"/>
      <c r="AD53" s="139"/>
      <c r="AE53" s="140"/>
      <c r="AF53" s="135"/>
      <c r="AG53" s="132"/>
      <c r="AH53" s="63">
        <f t="shared" ca="1" si="9"/>
        <v>0</v>
      </c>
      <c r="AI53" s="63">
        <f t="shared" ca="1" si="7"/>
        <v>0</v>
      </c>
      <c r="AK53" s="14">
        <f t="shared" si="1"/>
        <v>1</v>
      </c>
      <c r="AL53" s="14">
        <f t="shared" si="2"/>
        <v>2</v>
      </c>
      <c r="AM53" s="14">
        <f t="shared" si="3"/>
        <v>1</v>
      </c>
      <c r="AN53" s="14">
        <f t="shared" si="4"/>
        <v>2</v>
      </c>
      <c r="AO53" s="144" t="str">
        <f t="shared" si="8"/>
        <v/>
      </c>
      <c r="AP53" s="144">
        <f t="shared" si="10"/>
        <v>0</v>
      </c>
      <c r="AQ53" s="144">
        <f>IFERROR(COUNTIF(List_Category_ss_key, 'Product Details - Beer - Mead'!AO53), 2)</f>
        <v>1047370</v>
      </c>
    </row>
    <row r="54" spans="1:43" ht="20" customHeight="1" x14ac:dyDescent="0.15">
      <c r="A54" s="29">
        <v>52</v>
      </c>
      <c r="B54" s="135"/>
      <c r="C54" s="132"/>
      <c r="D54" s="133"/>
      <c r="E54" s="134"/>
      <c r="F54" s="134"/>
      <c r="G54" s="134"/>
      <c r="H54" s="132"/>
      <c r="I54" s="135"/>
      <c r="J54" s="134"/>
      <c r="K54" s="132"/>
      <c r="L54" s="135"/>
      <c r="M54" s="134"/>
      <c r="N54" s="134"/>
      <c r="O54" s="132"/>
      <c r="P54" s="135"/>
      <c r="Q54" s="132"/>
      <c r="R54" s="135"/>
      <c r="S54" s="136"/>
      <c r="T54" s="134"/>
      <c r="U54" s="136"/>
      <c r="V54" s="134"/>
      <c r="W54" s="136"/>
      <c r="X54" s="134"/>
      <c r="Y54" s="136"/>
      <c r="Z54" s="134"/>
      <c r="AA54" s="137"/>
      <c r="AB54" s="138">
        <f t="shared" si="6"/>
        <v>0</v>
      </c>
      <c r="AC54" s="139"/>
      <c r="AD54" s="139"/>
      <c r="AE54" s="140"/>
      <c r="AF54" s="135"/>
      <c r="AG54" s="132"/>
      <c r="AH54" s="63">
        <f t="shared" ca="1" si="9"/>
        <v>0</v>
      </c>
      <c r="AI54" s="63">
        <f t="shared" ca="1" si="7"/>
        <v>0</v>
      </c>
      <c r="AK54" s="14">
        <f t="shared" si="1"/>
        <v>1</v>
      </c>
      <c r="AL54" s="14">
        <f t="shared" si="2"/>
        <v>2</v>
      </c>
      <c r="AM54" s="14">
        <f t="shared" si="3"/>
        <v>1</v>
      </c>
      <c r="AN54" s="14">
        <f t="shared" si="4"/>
        <v>2</v>
      </c>
      <c r="AO54" s="144" t="str">
        <f t="shared" si="8"/>
        <v/>
      </c>
      <c r="AP54" s="144">
        <f t="shared" si="10"/>
        <v>0</v>
      </c>
      <c r="AQ54" s="144">
        <f>IFERROR(COUNTIF(List_Category_ss_key, 'Product Details - Beer - Mead'!AO54), 2)</f>
        <v>1047370</v>
      </c>
    </row>
    <row r="55" spans="1:43" ht="20" customHeight="1" x14ac:dyDescent="0.15">
      <c r="A55" s="29">
        <v>53</v>
      </c>
      <c r="B55" s="135"/>
      <c r="C55" s="132"/>
      <c r="D55" s="133"/>
      <c r="E55" s="134"/>
      <c r="F55" s="134"/>
      <c r="G55" s="134"/>
      <c r="H55" s="132"/>
      <c r="I55" s="135"/>
      <c r="J55" s="134"/>
      <c r="K55" s="132"/>
      <c r="L55" s="135"/>
      <c r="M55" s="134"/>
      <c r="N55" s="134"/>
      <c r="O55" s="132"/>
      <c r="P55" s="135"/>
      <c r="Q55" s="132"/>
      <c r="R55" s="135"/>
      <c r="S55" s="136"/>
      <c r="T55" s="134"/>
      <c r="U55" s="136"/>
      <c r="V55" s="134"/>
      <c r="W55" s="136"/>
      <c r="X55" s="134"/>
      <c r="Y55" s="136"/>
      <c r="Z55" s="134"/>
      <c r="AA55" s="137"/>
      <c r="AB55" s="138">
        <f t="shared" si="6"/>
        <v>0</v>
      </c>
      <c r="AC55" s="139"/>
      <c r="AD55" s="139"/>
      <c r="AE55" s="140"/>
      <c r="AF55" s="135"/>
      <c r="AG55" s="132"/>
      <c r="AH55" s="63">
        <f t="shared" ca="1" si="9"/>
        <v>0</v>
      </c>
      <c r="AI55" s="63">
        <f t="shared" ca="1" si="7"/>
        <v>0</v>
      </c>
      <c r="AK55" s="14">
        <f t="shared" si="1"/>
        <v>1</v>
      </c>
      <c r="AL55" s="14">
        <f t="shared" si="2"/>
        <v>2</v>
      </c>
      <c r="AM55" s="14">
        <f t="shared" si="3"/>
        <v>1</v>
      </c>
      <c r="AN55" s="14">
        <f t="shared" si="4"/>
        <v>2</v>
      </c>
      <c r="AO55" s="144" t="str">
        <f t="shared" si="8"/>
        <v/>
      </c>
      <c r="AP55" s="144">
        <f t="shared" si="10"/>
        <v>0</v>
      </c>
      <c r="AQ55" s="144">
        <f>IFERROR(COUNTIF(List_Category_ss_key, 'Product Details - Beer - Mead'!AO55), 2)</f>
        <v>1047370</v>
      </c>
    </row>
    <row r="56" spans="1:43" ht="20" customHeight="1" x14ac:dyDescent="0.15">
      <c r="A56" s="29">
        <v>54</v>
      </c>
      <c r="B56" s="135"/>
      <c r="C56" s="132"/>
      <c r="D56" s="133"/>
      <c r="E56" s="134"/>
      <c r="F56" s="134"/>
      <c r="G56" s="134"/>
      <c r="H56" s="132"/>
      <c r="I56" s="135"/>
      <c r="J56" s="134"/>
      <c r="K56" s="132"/>
      <c r="L56" s="135"/>
      <c r="M56" s="134"/>
      <c r="N56" s="134"/>
      <c r="O56" s="132"/>
      <c r="P56" s="135"/>
      <c r="Q56" s="132"/>
      <c r="R56" s="135"/>
      <c r="S56" s="136"/>
      <c r="T56" s="134"/>
      <c r="U56" s="136"/>
      <c r="V56" s="134"/>
      <c r="W56" s="136"/>
      <c r="X56" s="134"/>
      <c r="Y56" s="136"/>
      <c r="Z56" s="134"/>
      <c r="AA56" s="137"/>
      <c r="AB56" s="138">
        <f t="shared" si="6"/>
        <v>0</v>
      </c>
      <c r="AC56" s="139"/>
      <c r="AD56" s="139"/>
      <c r="AE56" s="140"/>
      <c r="AF56" s="135"/>
      <c r="AG56" s="132"/>
      <c r="AH56" s="63">
        <f t="shared" ca="1" si="9"/>
        <v>0</v>
      </c>
      <c r="AI56" s="63">
        <f t="shared" ca="1" si="7"/>
        <v>0</v>
      </c>
      <c r="AK56" s="14">
        <f t="shared" si="1"/>
        <v>1</v>
      </c>
      <c r="AL56" s="14">
        <f t="shared" si="2"/>
        <v>2</v>
      </c>
      <c r="AM56" s="14">
        <f t="shared" si="3"/>
        <v>1</v>
      </c>
      <c r="AN56" s="14">
        <f t="shared" si="4"/>
        <v>2</v>
      </c>
      <c r="AO56" s="144" t="str">
        <f t="shared" si="8"/>
        <v/>
      </c>
      <c r="AP56" s="144">
        <f t="shared" si="10"/>
        <v>0</v>
      </c>
      <c r="AQ56" s="144">
        <f>IFERROR(COUNTIF(List_Category_ss_key, 'Product Details - Beer - Mead'!AO56), 2)</f>
        <v>1047370</v>
      </c>
    </row>
    <row r="57" spans="1:43" ht="20" customHeight="1" x14ac:dyDescent="0.15">
      <c r="A57" s="29">
        <v>55</v>
      </c>
      <c r="B57" s="135"/>
      <c r="C57" s="132"/>
      <c r="D57" s="133"/>
      <c r="E57" s="134"/>
      <c r="F57" s="134"/>
      <c r="G57" s="134"/>
      <c r="H57" s="132"/>
      <c r="I57" s="135"/>
      <c r="J57" s="134"/>
      <c r="K57" s="132"/>
      <c r="L57" s="135"/>
      <c r="M57" s="134"/>
      <c r="N57" s="134"/>
      <c r="O57" s="132"/>
      <c r="P57" s="135"/>
      <c r="Q57" s="132"/>
      <c r="R57" s="135"/>
      <c r="S57" s="136"/>
      <c r="T57" s="134"/>
      <c r="U57" s="136"/>
      <c r="V57" s="134"/>
      <c r="W57" s="136"/>
      <c r="X57" s="134"/>
      <c r="Y57" s="136"/>
      <c r="Z57" s="134"/>
      <c r="AA57" s="137"/>
      <c r="AB57" s="138">
        <f t="shared" si="6"/>
        <v>0</v>
      </c>
      <c r="AC57" s="139"/>
      <c r="AD57" s="139"/>
      <c r="AE57" s="140"/>
      <c r="AF57" s="135"/>
      <c r="AG57" s="132"/>
      <c r="AH57" s="63">
        <f t="shared" ca="1" si="9"/>
        <v>0</v>
      </c>
      <c r="AI57" s="63">
        <f t="shared" ca="1" si="7"/>
        <v>0</v>
      </c>
      <c r="AK57" s="14">
        <f t="shared" si="1"/>
        <v>1</v>
      </c>
      <c r="AL57" s="14">
        <f t="shared" si="2"/>
        <v>2</v>
      </c>
      <c r="AM57" s="14">
        <f t="shared" si="3"/>
        <v>1</v>
      </c>
      <c r="AN57" s="14">
        <f t="shared" si="4"/>
        <v>2</v>
      </c>
      <c r="AO57" s="144" t="str">
        <f t="shared" si="8"/>
        <v/>
      </c>
      <c r="AP57" s="144">
        <f t="shared" si="10"/>
        <v>0</v>
      </c>
      <c r="AQ57" s="144">
        <f>IFERROR(COUNTIF(List_Category_ss_key, 'Product Details - Beer - Mead'!AO57), 2)</f>
        <v>1047370</v>
      </c>
    </row>
    <row r="58" spans="1:43" ht="20" customHeight="1" x14ac:dyDescent="0.15">
      <c r="A58" s="29">
        <v>56</v>
      </c>
      <c r="B58" s="135"/>
      <c r="C58" s="132"/>
      <c r="D58" s="133"/>
      <c r="E58" s="134"/>
      <c r="F58" s="134"/>
      <c r="G58" s="134"/>
      <c r="H58" s="132"/>
      <c r="I58" s="135"/>
      <c r="J58" s="134"/>
      <c r="K58" s="132"/>
      <c r="L58" s="135"/>
      <c r="M58" s="134"/>
      <c r="N58" s="134"/>
      <c r="O58" s="132"/>
      <c r="P58" s="135"/>
      <c r="Q58" s="132"/>
      <c r="R58" s="135"/>
      <c r="S58" s="136"/>
      <c r="T58" s="134"/>
      <c r="U58" s="136"/>
      <c r="V58" s="134"/>
      <c r="W58" s="136"/>
      <c r="X58" s="134"/>
      <c r="Y58" s="136"/>
      <c r="Z58" s="134"/>
      <c r="AA58" s="137"/>
      <c r="AB58" s="138">
        <f t="shared" si="6"/>
        <v>0</v>
      </c>
      <c r="AC58" s="139"/>
      <c r="AD58" s="139"/>
      <c r="AE58" s="140"/>
      <c r="AF58" s="135"/>
      <c r="AG58" s="132"/>
      <c r="AH58" s="63">
        <f t="shared" ca="1" si="9"/>
        <v>0</v>
      </c>
      <c r="AI58" s="63">
        <f t="shared" ca="1" si="7"/>
        <v>0</v>
      </c>
      <c r="AK58" s="14">
        <f t="shared" si="1"/>
        <v>1</v>
      </c>
      <c r="AL58" s="14">
        <f t="shared" si="2"/>
        <v>2</v>
      </c>
      <c r="AM58" s="14">
        <f t="shared" si="3"/>
        <v>1</v>
      </c>
      <c r="AN58" s="14">
        <f t="shared" si="4"/>
        <v>2</v>
      </c>
      <c r="AO58" s="144" t="str">
        <f t="shared" si="8"/>
        <v/>
      </c>
      <c r="AP58" s="144">
        <f t="shared" si="10"/>
        <v>0</v>
      </c>
      <c r="AQ58" s="144">
        <f>IFERROR(COUNTIF(List_Category_ss_key, 'Product Details - Beer - Mead'!AO58), 2)</f>
        <v>1047370</v>
      </c>
    </row>
    <row r="59" spans="1:43" ht="20" customHeight="1" x14ac:dyDescent="0.15">
      <c r="A59" s="29">
        <v>57</v>
      </c>
      <c r="B59" s="135"/>
      <c r="C59" s="132"/>
      <c r="D59" s="133"/>
      <c r="E59" s="134"/>
      <c r="F59" s="134"/>
      <c r="G59" s="134"/>
      <c r="H59" s="132"/>
      <c r="I59" s="135"/>
      <c r="J59" s="134"/>
      <c r="K59" s="132"/>
      <c r="L59" s="135"/>
      <c r="M59" s="134"/>
      <c r="N59" s="134"/>
      <c r="O59" s="132"/>
      <c r="P59" s="135"/>
      <c r="Q59" s="132"/>
      <c r="R59" s="135"/>
      <c r="S59" s="136"/>
      <c r="T59" s="134"/>
      <c r="U59" s="136"/>
      <c r="V59" s="134"/>
      <c r="W59" s="136"/>
      <c r="X59" s="134"/>
      <c r="Y59" s="136"/>
      <c r="Z59" s="134"/>
      <c r="AA59" s="137"/>
      <c r="AB59" s="138">
        <f t="shared" si="6"/>
        <v>0</v>
      </c>
      <c r="AC59" s="139"/>
      <c r="AD59" s="139"/>
      <c r="AE59" s="140"/>
      <c r="AF59" s="135"/>
      <c r="AG59" s="132"/>
      <c r="AH59" s="63">
        <f t="shared" ca="1" si="9"/>
        <v>0</v>
      </c>
      <c r="AI59" s="63">
        <f t="shared" ca="1" si="7"/>
        <v>0</v>
      </c>
      <c r="AK59" s="14">
        <f t="shared" si="1"/>
        <v>1</v>
      </c>
      <c r="AL59" s="14">
        <f t="shared" si="2"/>
        <v>2</v>
      </c>
      <c r="AM59" s="14">
        <f t="shared" si="3"/>
        <v>1</v>
      </c>
      <c r="AN59" s="14">
        <f t="shared" si="4"/>
        <v>2</v>
      </c>
      <c r="AO59" s="144" t="str">
        <f t="shared" si="8"/>
        <v/>
      </c>
      <c r="AP59" s="144">
        <f t="shared" si="10"/>
        <v>0</v>
      </c>
      <c r="AQ59" s="144">
        <f>IFERROR(COUNTIF(List_Category_ss_key, 'Product Details - Beer - Mead'!AO59), 2)</f>
        <v>1047370</v>
      </c>
    </row>
    <row r="60" spans="1:43" ht="20" customHeight="1" x14ac:dyDescent="0.15">
      <c r="A60" s="29">
        <v>58</v>
      </c>
      <c r="B60" s="135"/>
      <c r="C60" s="132"/>
      <c r="D60" s="133"/>
      <c r="E60" s="134"/>
      <c r="F60" s="134"/>
      <c r="G60" s="134"/>
      <c r="H60" s="132"/>
      <c r="I60" s="135"/>
      <c r="J60" s="134"/>
      <c r="K60" s="132"/>
      <c r="L60" s="135"/>
      <c r="M60" s="134"/>
      <c r="N60" s="134"/>
      <c r="O60" s="132"/>
      <c r="P60" s="135"/>
      <c r="Q60" s="132"/>
      <c r="R60" s="135"/>
      <c r="S60" s="136"/>
      <c r="T60" s="134"/>
      <c r="U60" s="136"/>
      <c r="V60" s="134"/>
      <c r="W60" s="136"/>
      <c r="X60" s="134"/>
      <c r="Y60" s="136"/>
      <c r="Z60" s="134"/>
      <c r="AA60" s="137"/>
      <c r="AB60" s="138">
        <f t="shared" si="6"/>
        <v>0</v>
      </c>
      <c r="AC60" s="139"/>
      <c r="AD60" s="139"/>
      <c r="AE60" s="140"/>
      <c r="AF60" s="135"/>
      <c r="AG60" s="132"/>
      <c r="AH60" s="63">
        <f t="shared" ca="1" si="9"/>
        <v>0</v>
      </c>
      <c r="AI60" s="63">
        <f t="shared" ca="1" si="7"/>
        <v>0</v>
      </c>
      <c r="AK60" s="14">
        <f t="shared" si="1"/>
        <v>1</v>
      </c>
      <c r="AL60" s="14">
        <f t="shared" si="2"/>
        <v>2</v>
      </c>
      <c r="AM60" s="14">
        <f t="shared" si="3"/>
        <v>1</v>
      </c>
      <c r="AN60" s="14">
        <f t="shared" si="4"/>
        <v>2</v>
      </c>
      <c r="AO60" s="144" t="str">
        <f t="shared" si="8"/>
        <v/>
      </c>
      <c r="AP60" s="144">
        <f t="shared" si="10"/>
        <v>0</v>
      </c>
      <c r="AQ60" s="144">
        <f>IFERROR(COUNTIF(List_Category_ss_key, 'Product Details - Beer - Mead'!AO60), 2)</f>
        <v>1047370</v>
      </c>
    </row>
    <row r="61" spans="1:43" ht="20" customHeight="1" x14ac:dyDescent="0.15">
      <c r="A61" s="29">
        <v>59</v>
      </c>
      <c r="B61" s="135"/>
      <c r="C61" s="132"/>
      <c r="D61" s="133"/>
      <c r="E61" s="134"/>
      <c r="F61" s="134"/>
      <c r="G61" s="134"/>
      <c r="H61" s="132"/>
      <c r="I61" s="135"/>
      <c r="J61" s="134"/>
      <c r="K61" s="132"/>
      <c r="L61" s="135"/>
      <c r="M61" s="134"/>
      <c r="N61" s="134"/>
      <c r="O61" s="132"/>
      <c r="P61" s="135"/>
      <c r="Q61" s="132"/>
      <c r="R61" s="135"/>
      <c r="S61" s="136"/>
      <c r="T61" s="134"/>
      <c r="U61" s="136"/>
      <c r="V61" s="134"/>
      <c r="W61" s="136"/>
      <c r="X61" s="134"/>
      <c r="Y61" s="136"/>
      <c r="Z61" s="134"/>
      <c r="AA61" s="137"/>
      <c r="AB61" s="138">
        <f t="shared" si="6"/>
        <v>0</v>
      </c>
      <c r="AC61" s="139"/>
      <c r="AD61" s="139"/>
      <c r="AE61" s="140"/>
      <c r="AF61" s="135"/>
      <c r="AG61" s="132"/>
      <c r="AH61" s="63">
        <f t="shared" ca="1" si="9"/>
        <v>0</v>
      </c>
      <c r="AI61" s="63">
        <f t="shared" ca="1" si="7"/>
        <v>0</v>
      </c>
      <c r="AK61" s="14">
        <f t="shared" si="1"/>
        <v>1</v>
      </c>
      <c r="AL61" s="14">
        <f t="shared" si="2"/>
        <v>2</v>
      </c>
      <c r="AM61" s="14">
        <f t="shared" si="3"/>
        <v>1</v>
      </c>
      <c r="AN61" s="14">
        <f t="shared" si="4"/>
        <v>2</v>
      </c>
      <c r="AO61" s="144" t="str">
        <f t="shared" si="8"/>
        <v/>
      </c>
      <c r="AP61" s="144">
        <f t="shared" si="10"/>
        <v>0</v>
      </c>
      <c r="AQ61" s="144">
        <f>IFERROR(COUNTIF(List_Category_ss_key, 'Product Details - Beer - Mead'!AO61), 2)</f>
        <v>1047370</v>
      </c>
    </row>
    <row r="62" spans="1:43" ht="20" customHeight="1" x14ac:dyDescent="0.15">
      <c r="A62" s="29">
        <v>60</v>
      </c>
      <c r="B62" s="135"/>
      <c r="C62" s="132"/>
      <c r="D62" s="133"/>
      <c r="E62" s="134"/>
      <c r="F62" s="134"/>
      <c r="G62" s="134"/>
      <c r="H62" s="132"/>
      <c r="I62" s="135"/>
      <c r="J62" s="134"/>
      <c r="K62" s="132"/>
      <c r="L62" s="135"/>
      <c r="M62" s="134"/>
      <c r="N62" s="134"/>
      <c r="O62" s="132"/>
      <c r="P62" s="135"/>
      <c r="Q62" s="132"/>
      <c r="R62" s="135"/>
      <c r="S62" s="136"/>
      <c r="T62" s="134"/>
      <c r="U62" s="136"/>
      <c r="V62" s="134"/>
      <c r="W62" s="136"/>
      <c r="X62" s="134"/>
      <c r="Y62" s="136"/>
      <c r="Z62" s="134"/>
      <c r="AA62" s="137"/>
      <c r="AB62" s="138">
        <f t="shared" si="6"/>
        <v>0</v>
      </c>
      <c r="AC62" s="139"/>
      <c r="AD62" s="139"/>
      <c r="AE62" s="140"/>
      <c r="AF62" s="135"/>
      <c r="AG62" s="132"/>
      <c r="AH62" s="63">
        <f t="shared" ca="1" si="9"/>
        <v>0</v>
      </c>
      <c r="AI62" s="63">
        <f t="shared" ca="1" si="7"/>
        <v>0</v>
      </c>
      <c r="AK62" s="14">
        <f t="shared" si="1"/>
        <v>1</v>
      </c>
      <c r="AL62" s="14">
        <f t="shared" si="2"/>
        <v>2</v>
      </c>
      <c r="AM62" s="14">
        <f t="shared" si="3"/>
        <v>1</v>
      </c>
      <c r="AN62" s="14">
        <f t="shared" si="4"/>
        <v>2</v>
      </c>
      <c r="AO62" s="144" t="str">
        <f t="shared" si="8"/>
        <v/>
      </c>
      <c r="AP62" s="144">
        <f t="shared" si="10"/>
        <v>0</v>
      </c>
      <c r="AQ62" s="144">
        <f>IFERROR(COUNTIF(List_Category_ss_key, 'Product Details - Beer - Mead'!AO62), 2)</f>
        <v>1047370</v>
      </c>
    </row>
    <row r="63" spans="1:43" ht="20" customHeight="1" x14ac:dyDescent="0.15">
      <c r="A63" s="29">
        <v>61</v>
      </c>
      <c r="B63" s="135"/>
      <c r="C63" s="132"/>
      <c r="D63" s="133"/>
      <c r="E63" s="134"/>
      <c r="F63" s="134"/>
      <c r="G63" s="134"/>
      <c r="H63" s="132"/>
      <c r="I63" s="135"/>
      <c r="J63" s="134"/>
      <c r="K63" s="132"/>
      <c r="L63" s="135"/>
      <c r="M63" s="134"/>
      <c r="N63" s="134"/>
      <c r="O63" s="132"/>
      <c r="P63" s="135"/>
      <c r="Q63" s="132"/>
      <c r="R63" s="135"/>
      <c r="S63" s="136"/>
      <c r="T63" s="134"/>
      <c r="U63" s="136"/>
      <c r="V63" s="134"/>
      <c r="W63" s="136"/>
      <c r="X63" s="134"/>
      <c r="Y63" s="136"/>
      <c r="Z63" s="134"/>
      <c r="AA63" s="137"/>
      <c r="AB63" s="138">
        <f t="shared" si="6"/>
        <v>0</v>
      </c>
      <c r="AC63" s="139"/>
      <c r="AD63" s="139"/>
      <c r="AE63" s="140"/>
      <c r="AF63" s="135"/>
      <c r="AG63" s="132"/>
      <c r="AH63" s="63">
        <f t="shared" ca="1" si="9"/>
        <v>0</v>
      </c>
      <c r="AI63" s="63">
        <f t="shared" ca="1" si="7"/>
        <v>0</v>
      </c>
      <c r="AK63" s="14">
        <f t="shared" si="1"/>
        <v>1</v>
      </c>
      <c r="AL63" s="14">
        <f t="shared" si="2"/>
        <v>2</v>
      </c>
      <c r="AM63" s="14">
        <f t="shared" si="3"/>
        <v>1</v>
      </c>
      <c r="AN63" s="14">
        <f t="shared" si="4"/>
        <v>2</v>
      </c>
      <c r="AO63" s="144" t="str">
        <f t="shared" si="8"/>
        <v/>
      </c>
      <c r="AP63" s="144">
        <f t="shared" si="10"/>
        <v>0</v>
      </c>
      <c r="AQ63" s="144">
        <f>IFERROR(COUNTIF(List_Category_ss_key, 'Product Details - Beer - Mead'!AO63), 2)</f>
        <v>1047370</v>
      </c>
    </row>
    <row r="64" spans="1:43" ht="20" customHeight="1" x14ac:dyDescent="0.15">
      <c r="A64" s="29">
        <v>62</v>
      </c>
      <c r="B64" s="135"/>
      <c r="C64" s="132"/>
      <c r="D64" s="133"/>
      <c r="E64" s="134"/>
      <c r="F64" s="134"/>
      <c r="G64" s="134"/>
      <c r="H64" s="132"/>
      <c r="I64" s="135"/>
      <c r="J64" s="134"/>
      <c r="K64" s="132"/>
      <c r="L64" s="135"/>
      <c r="M64" s="134"/>
      <c r="N64" s="134"/>
      <c r="O64" s="132"/>
      <c r="P64" s="135"/>
      <c r="Q64" s="132"/>
      <c r="R64" s="135"/>
      <c r="S64" s="136"/>
      <c r="T64" s="134"/>
      <c r="U64" s="136"/>
      <c r="V64" s="134"/>
      <c r="W64" s="136"/>
      <c r="X64" s="134"/>
      <c r="Y64" s="136"/>
      <c r="Z64" s="134"/>
      <c r="AA64" s="137"/>
      <c r="AB64" s="138">
        <f t="shared" si="6"/>
        <v>0</v>
      </c>
      <c r="AC64" s="139"/>
      <c r="AD64" s="139"/>
      <c r="AE64" s="140"/>
      <c r="AF64" s="135"/>
      <c r="AG64" s="132"/>
      <c r="AH64" s="63">
        <f t="shared" ca="1" si="9"/>
        <v>0</v>
      </c>
      <c r="AI64" s="63">
        <f t="shared" ca="1" si="7"/>
        <v>0</v>
      </c>
      <c r="AK64" s="14">
        <f t="shared" si="1"/>
        <v>1</v>
      </c>
      <c r="AL64" s="14">
        <f t="shared" si="2"/>
        <v>2</v>
      </c>
      <c r="AM64" s="14">
        <f t="shared" si="3"/>
        <v>1</v>
      </c>
      <c r="AN64" s="14">
        <f t="shared" si="4"/>
        <v>2</v>
      </c>
      <c r="AO64" s="144" t="str">
        <f t="shared" si="8"/>
        <v/>
      </c>
      <c r="AP64" s="144">
        <f t="shared" si="10"/>
        <v>0</v>
      </c>
      <c r="AQ64" s="144">
        <f>IFERROR(COUNTIF(List_Category_ss_key, 'Product Details - Beer - Mead'!AO64), 2)</f>
        <v>1047370</v>
      </c>
    </row>
    <row r="65" spans="1:43" ht="20" customHeight="1" x14ac:dyDescent="0.15">
      <c r="A65" s="29">
        <v>63</v>
      </c>
      <c r="B65" s="135"/>
      <c r="C65" s="132"/>
      <c r="D65" s="133"/>
      <c r="E65" s="134"/>
      <c r="F65" s="134"/>
      <c r="G65" s="134"/>
      <c r="H65" s="132"/>
      <c r="I65" s="135"/>
      <c r="J65" s="134"/>
      <c r="K65" s="132"/>
      <c r="L65" s="135"/>
      <c r="M65" s="134"/>
      <c r="N65" s="134"/>
      <c r="O65" s="132"/>
      <c r="P65" s="135"/>
      <c r="Q65" s="132"/>
      <c r="R65" s="135"/>
      <c r="S65" s="136"/>
      <c r="T65" s="134"/>
      <c r="U65" s="136"/>
      <c r="V65" s="134"/>
      <c r="W65" s="136"/>
      <c r="X65" s="134"/>
      <c r="Y65" s="136"/>
      <c r="Z65" s="134"/>
      <c r="AA65" s="137"/>
      <c r="AB65" s="138">
        <f t="shared" si="6"/>
        <v>0</v>
      </c>
      <c r="AC65" s="139"/>
      <c r="AD65" s="139"/>
      <c r="AE65" s="140"/>
      <c r="AF65" s="135"/>
      <c r="AG65" s="132"/>
      <c r="AH65" s="63">
        <f t="shared" ca="1" si="9"/>
        <v>0</v>
      </c>
      <c r="AI65" s="63">
        <f t="shared" ca="1" si="7"/>
        <v>0</v>
      </c>
      <c r="AK65" s="14">
        <f t="shared" si="1"/>
        <v>1</v>
      </c>
      <c r="AL65" s="14">
        <f t="shared" si="2"/>
        <v>2</v>
      </c>
      <c r="AM65" s="14">
        <f t="shared" si="3"/>
        <v>1</v>
      </c>
      <c r="AN65" s="14">
        <f t="shared" si="4"/>
        <v>2</v>
      </c>
      <c r="AO65" s="144" t="str">
        <f t="shared" si="8"/>
        <v/>
      </c>
      <c r="AP65" s="144">
        <f t="shared" si="10"/>
        <v>0</v>
      </c>
      <c r="AQ65" s="144">
        <f>IFERROR(COUNTIF(List_Category_ss_key, 'Product Details - Beer - Mead'!AO65), 2)</f>
        <v>1047370</v>
      </c>
    </row>
    <row r="66" spans="1:43" ht="20" customHeight="1" x14ac:dyDescent="0.15">
      <c r="A66" s="29">
        <v>64</v>
      </c>
      <c r="B66" s="135"/>
      <c r="C66" s="132"/>
      <c r="D66" s="133"/>
      <c r="E66" s="134"/>
      <c r="F66" s="134"/>
      <c r="G66" s="134"/>
      <c r="H66" s="132"/>
      <c r="I66" s="135"/>
      <c r="J66" s="134"/>
      <c r="K66" s="132"/>
      <c r="L66" s="135"/>
      <c r="M66" s="134"/>
      <c r="N66" s="134"/>
      <c r="O66" s="132"/>
      <c r="P66" s="135"/>
      <c r="Q66" s="132"/>
      <c r="R66" s="135"/>
      <c r="S66" s="136"/>
      <c r="T66" s="134"/>
      <c r="U66" s="136"/>
      <c r="V66" s="134"/>
      <c r="W66" s="136"/>
      <c r="X66" s="134"/>
      <c r="Y66" s="136"/>
      <c r="Z66" s="134"/>
      <c r="AA66" s="137"/>
      <c r="AB66" s="138">
        <f t="shared" si="6"/>
        <v>0</v>
      </c>
      <c r="AC66" s="139"/>
      <c r="AD66" s="139"/>
      <c r="AE66" s="140"/>
      <c r="AF66" s="135"/>
      <c r="AG66" s="132"/>
      <c r="AH66" s="63">
        <f t="shared" ref="AH66:AH101" ca="1" si="11">IF(B66&lt;&gt;"", OFFSET(FeeBeerHKD, 0, InvoiceCurrencyOffset)*(1-InvoiceDiscount), 0)</f>
        <v>0</v>
      </c>
      <c r="AI66" s="63">
        <f t="shared" ca="1" si="7"/>
        <v>0</v>
      </c>
      <c r="AK66" s="14">
        <f t="shared" ref="AK66:AK101" si="12">IFERROR(MATCH(D66, List_Category_key, FALSE),1)</f>
        <v>1</v>
      </c>
      <c r="AL66" s="14">
        <f t="shared" ref="AL66:AL101" si="13">IFERROR(MATCH(D66 &amp; " Total", List_Category_key, FALSE), 2)</f>
        <v>2</v>
      </c>
      <c r="AM66" s="14">
        <f t="shared" ref="AM66:AM101" si="14">IFERROR(MATCH(E66, List_Category_s_key, FALSE), 1)</f>
        <v>1</v>
      </c>
      <c r="AN66" s="14">
        <f t="shared" ref="AN66:AN101" si="15">IFERROR(MATCH(E66 &amp; " Total", List_Category_s_key, FALSE), 2)</f>
        <v>2</v>
      </c>
      <c r="AO66" s="144" t="str">
        <f t="shared" si="8"/>
        <v/>
      </c>
      <c r="AP66" s="144">
        <f t="shared" ref="AP66:AP97" si="16">IFERROR(MATCH(AO66, List_Category_ss_key, FALSE)-1,0)</f>
        <v>0</v>
      </c>
      <c r="AQ66" s="144">
        <f>IFERROR(COUNTIF(List_Category_ss_key, 'Product Details - Beer - Mead'!AO66), 2)</f>
        <v>1047370</v>
      </c>
    </row>
    <row r="67" spans="1:43" ht="20" customHeight="1" x14ac:dyDescent="0.15">
      <c r="A67" s="29">
        <v>65</v>
      </c>
      <c r="B67" s="135"/>
      <c r="C67" s="132"/>
      <c r="D67" s="133"/>
      <c r="E67" s="134"/>
      <c r="F67" s="134"/>
      <c r="G67" s="134"/>
      <c r="H67" s="132"/>
      <c r="I67" s="135"/>
      <c r="J67" s="134"/>
      <c r="K67" s="132"/>
      <c r="L67" s="135"/>
      <c r="M67" s="134"/>
      <c r="N67" s="134"/>
      <c r="O67" s="132"/>
      <c r="P67" s="135"/>
      <c r="Q67" s="132"/>
      <c r="R67" s="135"/>
      <c r="S67" s="136"/>
      <c r="T67" s="134"/>
      <c r="U67" s="136"/>
      <c r="V67" s="134"/>
      <c r="W67" s="136"/>
      <c r="X67" s="134"/>
      <c r="Y67" s="136"/>
      <c r="Z67" s="134"/>
      <c r="AA67" s="137"/>
      <c r="AB67" s="138">
        <f t="shared" ref="AB67:AB101" si="17">SUM(S67,U67,W67,Y67,AA67)</f>
        <v>0</v>
      </c>
      <c r="AC67" s="139"/>
      <c r="AD67" s="139"/>
      <c r="AE67" s="140"/>
      <c r="AF67" s="135"/>
      <c r="AG67" s="132"/>
      <c r="AH67" s="63">
        <f t="shared" ca="1" si="11"/>
        <v>0</v>
      </c>
      <c r="AI67" s="63">
        <f t="shared" ref="AI67:AI101" ca="1" si="18">IF(B67&lt;&gt;"",IF(AC67="YES", OFFSET(FeeShippingHKD,0,InvoiceCurrencyOffset),0), 0)</f>
        <v>0</v>
      </c>
      <c r="AK67" s="14">
        <f t="shared" si="12"/>
        <v>1</v>
      </c>
      <c r="AL67" s="14">
        <f t="shared" si="13"/>
        <v>2</v>
      </c>
      <c r="AM67" s="14">
        <f t="shared" si="14"/>
        <v>1</v>
      </c>
      <c r="AN67" s="14">
        <f t="shared" si="15"/>
        <v>2</v>
      </c>
      <c r="AO67" s="144" t="str">
        <f t="shared" si="8"/>
        <v/>
      </c>
      <c r="AP67" s="144">
        <f t="shared" si="16"/>
        <v>0</v>
      </c>
      <c r="AQ67" s="144">
        <f>IFERROR(COUNTIF(List_Category_ss_key, 'Product Details - Beer - Mead'!AO67), 2)</f>
        <v>1047370</v>
      </c>
    </row>
    <row r="68" spans="1:43" ht="20" customHeight="1" x14ac:dyDescent="0.15">
      <c r="A68" s="29">
        <v>66</v>
      </c>
      <c r="B68" s="135"/>
      <c r="C68" s="132"/>
      <c r="D68" s="133"/>
      <c r="E68" s="134"/>
      <c r="F68" s="134"/>
      <c r="G68" s="134"/>
      <c r="H68" s="132"/>
      <c r="I68" s="135"/>
      <c r="J68" s="134"/>
      <c r="K68" s="132"/>
      <c r="L68" s="135"/>
      <c r="M68" s="134"/>
      <c r="N68" s="134"/>
      <c r="O68" s="132"/>
      <c r="P68" s="135"/>
      <c r="Q68" s="132"/>
      <c r="R68" s="135"/>
      <c r="S68" s="136"/>
      <c r="T68" s="134"/>
      <c r="U68" s="136"/>
      <c r="V68" s="134"/>
      <c r="W68" s="136"/>
      <c r="X68" s="134"/>
      <c r="Y68" s="136"/>
      <c r="Z68" s="134"/>
      <c r="AA68" s="137"/>
      <c r="AB68" s="138">
        <f t="shared" si="17"/>
        <v>0</v>
      </c>
      <c r="AC68" s="139"/>
      <c r="AD68" s="139"/>
      <c r="AE68" s="140"/>
      <c r="AF68" s="135"/>
      <c r="AG68" s="132"/>
      <c r="AH68" s="63">
        <f t="shared" ca="1" si="11"/>
        <v>0</v>
      </c>
      <c r="AI68" s="63">
        <f t="shared" ca="1" si="18"/>
        <v>0</v>
      </c>
      <c r="AK68" s="14">
        <f t="shared" si="12"/>
        <v>1</v>
      </c>
      <c r="AL68" s="14">
        <f t="shared" si="13"/>
        <v>2</v>
      </c>
      <c r="AM68" s="14">
        <f t="shared" si="14"/>
        <v>1</v>
      </c>
      <c r="AN68" s="14">
        <f t="shared" si="15"/>
        <v>2</v>
      </c>
      <c r="AO68" s="144" t="str">
        <f t="shared" ref="AO68:AO101" si="19">D68&amp;E68&amp;F68</f>
        <v/>
      </c>
      <c r="AP68" s="144">
        <f t="shared" si="16"/>
        <v>0</v>
      </c>
      <c r="AQ68" s="144">
        <f>IFERROR(COUNTIF(List_Category_ss_key, 'Product Details - Beer - Mead'!AO68), 2)</f>
        <v>1047370</v>
      </c>
    </row>
    <row r="69" spans="1:43" ht="20" customHeight="1" x14ac:dyDescent="0.15">
      <c r="A69" s="29">
        <v>67</v>
      </c>
      <c r="B69" s="135"/>
      <c r="C69" s="132"/>
      <c r="D69" s="133"/>
      <c r="E69" s="134"/>
      <c r="F69" s="134"/>
      <c r="G69" s="134"/>
      <c r="H69" s="132"/>
      <c r="I69" s="135"/>
      <c r="J69" s="134"/>
      <c r="K69" s="132"/>
      <c r="L69" s="135"/>
      <c r="M69" s="134"/>
      <c r="N69" s="134"/>
      <c r="O69" s="132"/>
      <c r="P69" s="135"/>
      <c r="Q69" s="132"/>
      <c r="R69" s="135"/>
      <c r="S69" s="136"/>
      <c r="T69" s="134"/>
      <c r="U69" s="136"/>
      <c r="V69" s="134"/>
      <c r="W69" s="136"/>
      <c r="X69" s="134"/>
      <c r="Y69" s="136"/>
      <c r="Z69" s="134"/>
      <c r="AA69" s="137"/>
      <c r="AB69" s="138">
        <f t="shared" si="17"/>
        <v>0</v>
      </c>
      <c r="AC69" s="139"/>
      <c r="AD69" s="139"/>
      <c r="AE69" s="140"/>
      <c r="AF69" s="135"/>
      <c r="AG69" s="132"/>
      <c r="AH69" s="63">
        <f t="shared" ca="1" si="11"/>
        <v>0</v>
      </c>
      <c r="AI69" s="63">
        <f t="shared" ca="1" si="18"/>
        <v>0</v>
      </c>
      <c r="AK69" s="14">
        <f t="shared" si="12"/>
        <v>1</v>
      </c>
      <c r="AL69" s="14">
        <f t="shared" si="13"/>
        <v>2</v>
      </c>
      <c r="AM69" s="14">
        <f t="shared" si="14"/>
        <v>1</v>
      </c>
      <c r="AN69" s="14">
        <f t="shared" si="15"/>
        <v>2</v>
      </c>
      <c r="AO69" s="144" t="str">
        <f t="shared" si="19"/>
        <v/>
      </c>
      <c r="AP69" s="144">
        <f t="shared" si="16"/>
        <v>0</v>
      </c>
      <c r="AQ69" s="144">
        <f>IFERROR(COUNTIF(List_Category_ss_key, 'Product Details - Beer - Mead'!AO69), 2)</f>
        <v>1047370</v>
      </c>
    </row>
    <row r="70" spans="1:43" ht="20" customHeight="1" x14ac:dyDescent="0.15">
      <c r="A70" s="29">
        <v>68</v>
      </c>
      <c r="B70" s="135"/>
      <c r="C70" s="132"/>
      <c r="D70" s="133"/>
      <c r="E70" s="134"/>
      <c r="F70" s="134"/>
      <c r="G70" s="134"/>
      <c r="H70" s="132"/>
      <c r="I70" s="135"/>
      <c r="J70" s="134"/>
      <c r="K70" s="132"/>
      <c r="L70" s="135"/>
      <c r="M70" s="134"/>
      <c r="N70" s="134"/>
      <c r="O70" s="132"/>
      <c r="P70" s="135"/>
      <c r="Q70" s="132"/>
      <c r="R70" s="135"/>
      <c r="S70" s="136"/>
      <c r="T70" s="134"/>
      <c r="U70" s="136"/>
      <c r="V70" s="134"/>
      <c r="W70" s="136"/>
      <c r="X70" s="134"/>
      <c r="Y70" s="136"/>
      <c r="Z70" s="134"/>
      <c r="AA70" s="137"/>
      <c r="AB70" s="138">
        <f t="shared" si="17"/>
        <v>0</v>
      </c>
      <c r="AC70" s="139"/>
      <c r="AD70" s="139"/>
      <c r="AE70" s="140"/>
      <c r="AF70" s="135"/>
      <c r="AG70" s="132"/>
      <c r="AH70" s="63">
        <f t="shared" ca="1" si="11"/>
        <v>0</v>
      </c>
      <c r="AI70" s="63">
        <f t="shared" ca="1" si="18"/>
        <v>0</v>
      </c>
      <c r="AK70" s="14">
        <f t="shared" si="12"/>
        <v>1</v>
      </c>
      <c r="AL70" s="14">
        <f t="shared" si="13"/>
        <v>2</v>
      </c>
      <c r="AM70" s="14">
        <f t="shared" si="14"/>
        <v>1</v>
      </c>
      <c r="AN70" s="14">
        <f t="shared" si="15"/>
        <v>2</v>
      </c>
      <c r="AO70" s="144" t="str">
        <f t="shared" si="19"/>
        <v/>
      </c>
      <c r="AP70" s="144">
        <f t="shared" si="16"/>
        <v>0</v>
      </c>
      <c r="AQ70" s="144">
        <f>IFERROR(COUNTIF(List_Category_ss_key, 'Product Details - Beer - Mead'!AO70), 2)</f>
        <v>1047370</v>
      </c>
    </row>
    <row r="71" spans="1:43" ht="20" customHeight="1" x14ac:dyDescent="0.15">
      <c r="A71" s="29">
        <v>69</v>
      </c>
      <c r="B71" s="135"/>
      <c r="C71" s="132"/>
      <c r="D71" s="133"/>
      <c r="E71" s="134"/>
      <c r="F71" s="134"/>
      <c r="G71" s="134"/>
      <c r="H71" s="132"/>
      <c r="I71" s="135"/>
      <c r="J71" s="134"/>
      <c r="K71" s="132"/>
      <c r="L71" s="135"/>
      <c r="M71" s="134"/>
      <c r="N71" s="134"/>
      <c r="O71" s="132"/>
      <c r="P71" s="135"/>
      <c r="Q71" s="132"/>
      <c r="R71" s="135"/>
      <c r="S71" s="136"/>
      <c r="T71" s="134"/>
      <c r="U71" s="136"/>
      <c r="V71" s="134"/>
      <c r="W71" s="136"/>
      <c r="X71" s="134"/>
      <c r="Y71" s="136"/>
      <c r="Z71" s="134"/>
      <c r="AA71" s="137"/>
      <c r="AB71" s="138">
        <f t="shared" si="17"/>
        <v>0</v>
      </c>
      <c r="AC71" s="139"/>
      <c r="AD71" s="139"/>
      <c r="AE71" s="140"/>
      <c r="AF71" s="135"/>
      <c r="AG71" s="132"/>
      <c r="AH71" s="63">
        <f t="shared" ca="1" si="11"/>
        <v>0</v>
      </c>
      <c r="AI71" s="63">
        <f t="shared" ca="1" si="18"/>
        <v>0</v>
      </c>
      <c r="AK71" s="14">
        <f t="shared" si="12"/>
        <v>1</v>
      </c>
      <c r="AL71" s="14">
        <f t="shared" si="13"/>
        <v>2</v>
      </c>
      <c r="AM71" s="14">
        <f t="shared" si="14"/>
        <v>1</v>
      </c>
      <c r="AN71" s="14">
        <f t="shared" si="15"/>
        <v>2</v>
      </c>
      <c r="AO71" s="144" t="str">
        <f t="shared" si="19"/>
        <v/>
      </c>
      <c r="AP71" s="144">
        <f t="shared" si="16"/>
        <v>0</v>
      </c>
      <c r="AQ71" s="144">
        <f>IFERROR(COUNTIF(List_Category_ss_key, 'Product Details - Beer - Mead'!AO71), 2)</f>
        <v>1047370</v>
      </c>
    </row>
    <row r="72" spans="1:43" ht="20" customHeight="1" x14ac:dyDescent="0.15">
      <c r="A72" s="29">
        <v>70</v>
      </c>
      <c r="B72" s="135"/>
      <c r="C72" s="132"/>
      <c r="D72" s="133"/>
      <c r="E72" s="134"/>
      <c r="F72" s="134"/>
      <c r="G72" s="134"/>
      <c r="H72" s="132"/>
      <c r="I72" s="135"/>
      <c r="J72" s="134"/>
      <c r="K72" s="132"/>
      <c r="L72" s="135"/>
      <c r="M72" s="134"/>
      <c r="N72" s="134"/>
      <c r="O72" s="132"/>
      <c r="P72" s="135"/>
      <c r="Q72" s="132"/>
      <c r="R72" s="135"/>
      <c r="S72" s="136"/>
      <c r="T72" s="134"/>
      <c r="U72" s="136"/>
      <c r="V72" s="134"/>
      <c r="W72" s="136"/>
      <c r="X72" s="134"/>
      <c r="Y72" s="136"/>
      <c r="Z72" s="134"/>
      <c r="AA72" s="137"/>
      <c r="AB72" s="138">
        <f t="shared" si="17"/>
        <v>0</v>
      </c>
      <c r="AC72" s="139"/>
      <c r="AD72" s="139"/>
      <c r="AE72" s="140"/>
      <c r="AF72" s="135"/>
      <c r="AG72" s="132"/>
      <c r="AH72" s="63">
        <f t="shared" ca="1" si="11"/>
        <v>0</v>
      </c>
      <c r="AI72" s="63">
        <f t="shared" ca="1" si="18"/>
        <v>0</v>
      </c>
      <c r="AK72" s="14">
        <f t="shared" si="12"/>
        <v>1</v>
      </c>
      <c r="AL72" s="14">
        <f t="shared" si="13"/>
        <v>2</v>
      </c>
      <c r="AM72" s="14">
        <f t="shared" si="14"/>
        <v>1</v>
      </c>
      <c r="AN72" s="14">
        <f t="shared" si="15"/>
        <v>2</v>
      </c>
      <c r="AO72" s="144" t="str">
        <f t="shared" si="19"/>
        <v/>
      </c>
      <c r="AP72" s="144">
        <f t="shared" si="16"/>
        <v>0</v>
      </c>
      <c r="AQ72" s="144">
        <f>IFERROR(COUNTIF(List_Category_ss_key, 'Product Details - Beer - Mead'!AO72), 2)</f>
        <v>1047370</v>
      </c>
    </row>
    <row r="73" spans="1:43" ht="20" customHeight="1" x14ac:dyDescent="0.15">
      <c r="A73" s="29">
        <v>71</v>
      </c>
      <c r="B73" s="135"/>
      <c r="C73" s="132"/>
      <c r="D73" s="133"/>
      <c r="E73" s="134"/>
      <c r="F73" s="134"/>
      <c r="G73" s="134"/>
      <c r="H73" s="132"/>
      <c r="I73" s="135"/>
      <c r="J73" s="134"/>
      <c r="K73" s="132"/>
      <c r="L73" s="135"/>
      <c r="M73" s="134"/>
      <c r="N73" s="134"/>
      <c r="O73" s="132"/>
      <c r="P73" s="135"/>
      <c r="Q73" s="132"/>
      <c r="R73" s="135"/>
      <c r="S73" s="136"/>
      <c r="T73" s="134"/>
      <c r="U73" s="136"/>
      <c r="V73" s="134"/>
      <c r="W73" s="136"/>
      <c r="X73" s="134"/>
      <c r="Y73" s="136"/>
      <c r="Z73" s="134"/>
      <c r="AA73" s="137"/>
      <c r="AB73" s="138">
        <f t="shared" si="17"/>
        <v>0</v>
      </c>
      <c r="AC73" s="139"/>
      <c r="AD73" s="139"/>
      <c r="AE73" s="140"/>
      <c r="AF73" s="135"/>
      <c r="AG73" s="132"/>
      <c r="AH73" s="63">
        <f t="shared" ca="1" si="11"/>
        <v>0</v>
      </c>
      <c r="AI73" s="63">
        <f t="shared" ca="1" si="18"/>
        <v>0</v>
      </c>
      <c r="AK73" s="14">
        <f t="shared" si="12"/>
        <v>1</v>
      </c>
      <c r="AL73" s="14">
        <f t="shared" si="13"/>
        <v>2</v>
      </c>
      <c r="AM73" s="14">
        <f t="shared" si="14"/>
        <v>1</v>
      </c>
      <c r="AN73" s="14">
        <f t="shared" si="15"/>
        <v>2</v>
      </c>
      <c r="AO73" s="144" t="str">
        <f t="shared" si="19"/>
        <v/>
      </c>
      <c r="AP73" s="144">
        <f t="shared" si="16"/>
        <v>0</v>
      </c>
      <c r="AQ73" s="144">
        <f>IFERROR(COUNTIF(List_Category_ss_key, 'Product Details - Beer - Mead'!AO73), 2)</f>
        <v>1047370</v>
      </c>
    </row>
    <row r="74" spans="1:43" ht="20" customHeight="1" x14ac:dyDescent="0.15">
      <c r="A74" s="29">
        <v>72</v>
      </c>
      <c r="B74" s="135"/>
      <c r="C74" s="132"/>
      <c r="D74" s="133"/>
      <c r="E74" s="134"/>
      <c r="F74" s="134"/>
      <c r="G74" s="134"/>
      <c r="H74" s="132"/>
      <c r="I74" s="135"/>
      <c r="J74" s="134"/>
      <c r="K74" s="132"/>
      <c r="L74" s="135"/>
      <c r="M74" s="134"/>
      <c r="N74" s="134"/>
      <c r="O74" s="132"/>
      <c r="P74" s="135"/>
      <c r="Q74" s="132"/>
      <c r="R74" s="135"/>
      <c r="S74" s="136"/>
      <c r="T74" s="134"/>
      <c r="U74" s="136"/>
      <c r="V74" s="134"/>
      <c r="W74" s="136"/>
      <c r="X74" s="134"/>
      <c r="Y74" s="136"/>
      <c r="Z74" s="134"/>
      <c r="AA74" s="137"/>
      <c r="AB74" s="138">
        <f t="shared" si="17"/>
        <v>0</v>
      </c>
      <c r="AC74" s="139"/>
      <c r="AD74" s="139"/>
      <c r="AE74" s="140"/>
      <c r="AF74" s="135"/>
      <c r="AG74" s="132"/>
      <c r="AH74" s="63">
        <f t="shared" ca="1" si="11"/>
        <v>0</v>
      </c>
      <c r="AI74" s="63">
        <f t="shared" ca="1" si="18"/>
        <v>0</v>
      </c>
      <c r="AK74" s="14">
        <f t="shared" si="12"/>
        <v>1</v>
      </c>
      <c r="AL74" s="14">
        <f t="shared" si="13"/>
        <v>2</v>
      </c>
      <c r="AM74" s="14">
        <f t="shared" si="14"/>
        <v>1</v>
      </c>
      <c r="AN74" s="14">
        <f t="shared" si="15"/>
        <v>2</v>
      </c>
      <c r="AO74" s="144" t="str">
        <f t="shared" si="19"/>
        <v/>
      </c>
      <c r="AP74" s="144">
        <f t="shared" si="16"/>
        <v>0</v>
      </c>
      <c r="AQ74" s="144">
        <f>IFERROR(COUNTIF(List_Category_ss_key, 'Product Details - Beer - Mead'!AO74), 2)</f>
        <v>1047370</v>
      </c>
    </row>
    <row r="75" spans="1:43" ht="20" customHeight="1" x14ac:dyDescent="0.15">
      <c r="A75" s="29">
        <v>73</v>
      </c>
      <c r="B75" s="135"/>
      <c r="C75" s="132"/>
      <c r="D75" s="133"/>
      <c r="E75" s="134"/>
      <c r="F75" s="134"/>
      <c r="G75" s="134"/>
      <c r="H75" s="132"/>
      <c r="I75" s="135"/>
      <c r="J75" s="134"/>
      <c r="K75" s="132"/>
      <c r="L75" s="135"/>
      <c r="M75" s="134"/>
      <c r="N75" s="134"/>
      <c r="O75" s="132"/>
      <c r="P75" s="135"/>
      <c r="Q75" s="132"/>
      <c r="R75" s="135"/>
      <c r="S75" s="136"/>
      <c r="T75" s="134"/>
      <c r="U75" s="136"/>
      <c r="V75" s="134"/>
      <c r="W75" s="136"/>
      <c r="X75" s="134"/>
      <c r="Y75" s="136"/>
      <c r="Z75" s="134"/>
      <c r="AA75" s="137"/>
      <c r="AB75" s="138">
        <f t="shared" si="17"/>
        <v>0</v>
      </c>
      <c r="AC75" s="139"/>
      <c r="AD75" s="139"/>
      <c r="AE75" s="140"/>
      <c r="AF75" s="135"/>
      <c r="AG75" s="132"/>
      <c r="AH75" s="63">
        <f t="shared" ca="1" si="11"/>
        <v>0</v>
      </c>
      <c r="AI75" s="63">
        <f t="shared" ca="1" si="18"/>
        <v>0</v>
      </c>
      <c r="AK75" s="14">
        <f t="shared" si="12"/>
        <v>1</v>
      </c>
      <c r="AL75" s="14">
        <f t="shared" si="13"/>
        <v>2</v>
      </c>
      <c r="AM75" s="14">
        <f t="shared" si="14"/>
        <v>1</v>
      </c>
      <c r="AN75" s="14">
        <f t="shared" si="15"/>
        <v>2</v>
      </c>
      <c r="AO75" s="144" t="str">
        <f t="shared" si="19"/>
        <v/>
      </c>
      <c r="AP75" s="144">
        <f t="shared" si="16"/>
        <v>0</v>
      </c>
      <c r="AQ75" s="144">
        <f>IFERROR(COUNTIF(List_Category_ss_key, 'Product Details - Beer - Mead'!AO75), 2)</f>
        <v>1047370</v>
      </c>
    </row>
    <row r="76" spans="1:43" ht="20" customHeight="1" x14ac:dyDescent="0.15">
      <c r="A76" s="29">
        <v>74</v>
      </c>
      <c r="B76" s="135"/>
      <c r="C76" s="132"/>
      <c r="D76" s="133"/>
      <c r="E76" s="134"/>
      <c r="F76" s="134"/>
      <c r="G76" s="134"/>
      <c r="H76" s="132"/>
      <c r="I76" s="135"/>
      <c r="J76" s="134"/>
      <c r="K76" s="132"/>
      <c r="L76" s="135"/>
      <c r="M76" s="134"/>
      <c r="N76" s="134"/>
      <c r="O76" s="132"/>
      <c r="P76" s="135"/>
      <c r="Q76" s="132"/>
      <c r="R76" s="135"/>
      <c r="S76" s="136"/>
      <c r="T76" s="134"/>
      <c r="U76" s="136"/>
      <c r="V76" s="134"/>
      <c r="W76" s="136"/>
      <c r="X76" s="134"/>
      <c r="Y76" s="136"/>
      <c r="Z76" s="134"/>
      <c r="AA76" s="137"/>
      <c r="AB76" s="138">
        <f t="shared" si="17"/>
        <v>0</v>
      </c>
      <c r="AC76" s="139"/>
      <c r="AD76" s="139"/>
      <c r="AE76" s="140"/>
      <c r="AF76" s="135"/>
      <c r="AG76" s="132"/>
      <c r="AH76" s="63">
        <f t="shared" ca="1" si="11"/>
        <v>0</v>
      </c>
      <c r="AI76" s="63">
        <f t="shared" ca="1" si="18"/>
        <v>0</v>
      </c>
      <c r="AK76" s="14">
        <f t="shared" si="12"/>
        <v>1</v>
      </c>
      <c r="AL76" s="14">
        <f t="shared" si="13"/>
        <v>2</v>
      </c>
      <c r="AM76" s="14">
        <f t="shared" si="14"/>
        <v>1</v>
      </c>
      <c r="AN76" s="14">
        <f t="shared" si="15"/>
        <v>2</v>
      </c>
      <c r="AO76" s="144" t="str">
        <f t="shared" si="19"/>
        <v/>
      </c>
      <c r="AP76" s="144">
        <f t="shared" si="16"/>
        <v>0</v>
      </c>
      <c r="AQ76" s="144">
        <f>IFERROR(COUNTIF(List_Category_ss_key, 'Product Details - Beer - Mead'!AO76), 2)</f>
        <v>1047370</v>
      </c>
    </row>
    <row r="77" spans="1:43" ht="20" customHeight="1" x14ac:dyDescent="0.15">
      <c r="A77" s="29">
        <v>75</v>
      </c>
      <c r="B77" s="135"/>
      <c r="C77" s="132"/>
      <c r="D77" s="133"/>
      <c r="E77" s="134"/>
      <c r="F77" s="134"/>
      <c r="G77" s="134"/>
      <c r="H77" s="132"/>
      <c r="I77" s="135"/>
      <c r="J77" s="134"/>
      <c r="K77" s="132"/>
      <c r="L77" s="135"/>
      <c r="M77" s="134"/>
      <c r="N77" s="134"/>
      <c r="O77" s="132"/>
      <c r="P77" s="135"/>
      <c r="Q77" s="132"/>
      <c r="R77" s="135"/>
      <c r="S77" s="136"/>
      <c r="T77" s="134"/>
      <c r="U77" s="136"/>
      <c r="V77" s="134"/>
      <c r="W77" s="136"/>
      <c r="X77" s="134"/>
      <c r="Y77" s="136"/>
      <c r="Z77" s="134"/>
      <c r="AA77" s="137"/>
      <c r="AB77" s="138">
        <f t="shared" si="17"/>
        <v>0</v>
      </c>
      <c r="AC77" s="139"/>
      <c r="AD77" s="139"/>
      <c r="AE77" s="140"/>
      <c r="AF77" s="135"/>
      <c r="AG77" s="132"/>
      <c r="AH77" s="63">
        <f t="shared" ca="1" si="11"/>
        <v>0</v>
      </c>
      <c r="AI77" s="63">
        <f t="shared" ca="1" si="18"/>
        <v>0</v>
      </c>
      <c r="AK77" s="14">
        <f t="shared" si="12"/>
        <v>1</v>
      </c>
      <c r="AL77" s="14">
        <f t="shared" si="13"/>
        <v>2</v>
      </c>
      <c r="AM77" s="14">
        <f t="shared" si="14"/>
        <v>1</v>
      </c>
      <c r="AN77" s="14">
        <f t="shared" si="15"/>
        <v>2</v>
      </c>
      <c r="AO77" s="144" t="str">
        <f t="shared" si="19"/>
        <v/>
      </c>
      <c r="AP77" s="144">
        <f t="shared" si="16"/>
        <v>0</v>
      </c>
      <c r="AQ77" s="144">
        <f>IFERROR(COUNTIF(List_Category_ss_key, 'Product Details - Beer - Mead'!AO77), 2)</f>
        <v>1047370</v>
      </c>
    </row>
    <row r="78" spans="1:43" ht="20" customHeight="1" x14ac:dyDescent="0.15">
      <c r="A78" s="29">
        <v>76</v>
      </c>
      <c r="B78" s="135"/>
      <c r="C78" s="132"/>
      <c r="D78" s="133"/>
      <c r="E78" s="134"/>
      <c r="F78" s="134"/>
      <c r="G78" s="134"/>
      <c r="H78" s="132"/>
      <c r="I78" s="135"/>
      <c r="J78" s="134"/>
      <c r="K78" s="132"/>
      <c r="L78" s="135"/>
      <c r="M78" s="134"/>
      <c r="N78" s="134"/>
      <c r="O78" s="132"/>
      <c r="P78" s="135"/>
      <c r="Q78" s="132"/>
      <c r="R78" s="135"/>
      <c r="S78" s="136"/>
      <c r="T78" s="134"/>
      <c r="U78" s="136"/>
      <c r="V78" s="134"/>
      <c r="W78" s="136"/>
      <c r="X78" s="134"/>
      <c r="Y78" s="136"/>
      <c r="Z78" s="134"/>
      <c r="AA78" s="137"/>
      <c r="AB78" s="138">
        <f t="shared" si="17"/>
        <v>0</v>
      </c>
      <c r="AC78" s="139"/>
      <c r="AD78" s="139"/>
      <c r="AE78" s="140"/>
      <c r="AF78" s="135"/>
      <c r="AG78" s="132"/>
      <c r="AH78" s="63">
        <f t="shared" ca="1" si="11"/>
        <v>0</v>
      </c>
      <c r="AI78" s="63">
        <f t="shared" ca="1" si="18"/>
        <v>0</v>
      </c>
      <c r="AK78" s="14">
        <f t="shared" si="12"/>
        <v>1</v>
      </c>
      <c r="AL78" s="14">
        <f t="shared" si="13"/>
        <v>2</v>
      </c>
      <c r="AM78" s="14">
        <f t="shared" si="14"/>
        <v>1</v>
      </c>
      <c r="AN78" s="14">
        <f t="shared" si="15"/>
        <v>2</v>
      </c>
      <c r="AO78" s="144" t="str">
        <f t="shared" si="19"/>
        <v/>
      </c>
      <c r="AP78" s="144">
        <f t="shared" si="16"/>
        <v>0</v>
      </c>
      <c r="AQ78" s="144">
        <f>IFERROR(COUNTIF(List_Category_ss_key, 'Product Details - Beer - Mead'!AO78), 2)</f>
        <v>1047370</v>
      </c>
    </row>
    <row r="79" spans="1:43" ht="20" customHeight="1" x14ac:dyDescent="0.15">
      <c r="A79" s="29">
        <v>77</v>
      </c>
      <c r="B79" s="135"/>
      <c r="C79" s="132"/>
      <c r="D79" s="133"/>
      <c r="E79" s="134"/>
      <c r="F79" s="134"/>
      <c r="G79" s="134"/>
      <c r="H79" s="132"/>
      <c r="I79" s="135"/>
      <c r="J79" s="134"/>
      <c r="K79" s="132"/>
      <c r="L79" s="135"/>
      <c r="M79" s="134"/>
      <c r="N79" s="134"/>
      <c r="O79" s="132"/>
      <c r="P79" s="135"/>
      <c r="Q79" s="132"/>
      <c r="R79" s="135"/>
      <c r="S79" s="136"/>
      <c r="T79" s="134"/>
      <c r="U79" s="136"/>
      <c r="V79" s="134"/>
      <c r="W79" s="136"/>
      <c r="X79" s="134"/>
      <c r="Y79" s="136"/>
      <c r="Z79" s="134"/>
      <c r="AA79" s="137"/>
      <c r="AB79" s="138">
        <f t="shared" si="17"/>
        <v>0</v>
      </c>
      <c r="AC79" s="139"/>
      <c r="AD79" s="139"/>
      <c r="AE79" s="140"/>
      <c r="AF79" s="135"/>
      <c r="AG79" s="132"/>
      <c r="AH79" s="63">
        <f t="shared" ca="1" si="11"/>
        <v>0</v>
      </c>
      <c r="AI79" s="63">
        <f t="shared" ca="1" si="18"/>
        <v>0</v>
      </c>
      <c r="AK79" s="14">
        <f t="shared" si="12"/>
        <v>1</v>
      </c>
      <c r="AL79" s="14">
        <f t="shared" si="13"/>
        <v>2</v>
      </c>
      <c r="AM79" s="14">
        <f t="shared" si="14"/>
        <v>1</v>
      </c>
      <c r="AN79" s="14">
        <f t="shared" si="15"/>
        <v>2</v>
      </c>
      <c r="AO79" s="144" t="str">
        <f t="shared" si="19"/>
        <v/>
      </c>
      <c r="AP79" s="144">
        <f t="shared" si="16"/>
        <v>0</v>
      </c>
      <c r="AQ79" s="144">
        <f>IFERROR(COUNTIF(List_Category_ss_key, 'Product Details - Beer - Mead'!AO79), 2)</f>
        <v>1047370</v>
      </c>
    </row>
    <row r="80" spans="1:43" ht="20" customHeight="1" x14ac:dyDescent="0.15">
      <c r="A80" s="29">
        <v>78</v>
      </c>
      <c r="B80" s="135"/>
      <c r="C80" s="132"/>
      <c r="D80" s="133"/>
      <c r="E80" s="134"/>
      <c r="F80" s="134"/>
      <c r="G80" s="134"/>
      <c r="H80" s="132"/>
      <c r="I80" s="135"/>
      <c r="J80" s="134"/>
      <c r="K80" s="132"/>
      <c r="L80" s="135"/>
      <c r="M80" s="134"/>
      <c r="N80" s="134"/>
      <c r="O80" s="132"/>
      <c r="P80" s="135"/>
      <c r="Q80" s="132"/>
      <c r="R80" s="135"/>
      <c r="S80" s="136"/>
      <c r="T80" s="134"/>
      <c r="U80" s="136"/>
      <c r="V80" s="134"/>
      <c r="W80" s="136"/>
      <c r="X80" s="134"/>
      <c r="Y80" s="136"/>
      <c r="Z80" s="134"/>
      <c r="AA80" s="137"/>
      <c r="AB80" s="138">
        <f t="shared" si="17"/>
        <v>0</v>
      </c>
      <c r="AC80" s="139"/>
      <c r="AD80" s="139"/>
      <c r="AE80" s="140"/>
      <c r="AF80" s="135"/>
      <c r="AG80" s="132"/>
      <c r="AH80" s="63">
        <f t="shared" ca="1" si="11"/>
        <v>0</v>
      </c>
      <c r="AI80" s="63">
        <f t="shared" ca="1" si="18"/>
        <v>0</v>
      </c>
      <c r="AK80" s="14">
        <f t="shared" si="12"/>
        <v>1</v>
      </c>
      <c r="AL80" s="14">
        <f t="shared" si="13"/>
        <v>2</v>
      </c>
      <c r="AM80" s="14">
        <f t="shared" si="14"/>
        <v>1</v>
      </c>
      <c r="AN80" s="14">
        <f t="shared" si="15"/>
        <v>2</v>
      </c>
      <c r="AO80" s="144" t="str">
        <f t="shared" si="19"/>
        <v/>
      </c>
      <c r="AP80" s="144">
        <f t="shared" si="16"/>
        <v>0</v>
      </c>
      <c r="AQ80" s="144">
        <f>IFERROR(COUNTIF(List_Category_ss_key, 'Product Details - Beer - Mead'!AO80), 2)</f>
        <v>1047370</v>
      </c>
    </row>
    <row r="81" spans="1:43" ht="20" customHeight="1" x14ac:dyDescent="0.15">
      <c r="A81" s="29">
        <v>79</v>
      </c>
      <c r="B81" s="135"/>
      <c r="C81" s="132"/>
      <c r="D81" s="133"/>
      <c r="E81" s="134"/>
      <c r="F81" s="134"/>
      <c r="G81" s="134"/>
      <c r="H81" s="132"/>
      <c r="I81" s="135"/>
      <c r="J81" s="134"/>
      <c r="K81" s="132"/>
      <c r="L81" s="135"/>
      <c r="M81" s="134"/>
      <c r="N81" s="134"/>
      <c r="O81" s="132"/>
      <c r="P81" s="135"/>
      <c r="Q81" s="132"/>
      <c r="R81" s="135"/>
      <c r="S81" s="136"/>
      <c r="T81" s="134"/>
      <c r="U81" s="136"/>
      <c r="V81" s="134"/>
      <c r="W81" s="136"/>
      <c r="X81" s="134"/>
      <c r="Y81" s="136"/>
      <c r="Z81" s="134"/>
      <c r="AA81" s="137"/>
      <c r="AB81" s="138">
        <f t="shared" si="17"/>
        <v>0</v>
      </c>
      <c r="AC81" s="139"/>
      <c r="AD81" s="139"/>
      <c r="AE81" s="140"/>
      <c r="AF81" s="135"/>
      <c r="AG81" s="132"/>
      <c r="AH81" s="63">
        <f t="shared" ca="1" si="11"/>
        <v>0</v>
      </c>
      <c r="AI81" s="63">
        <f t="shared" ca="1" si="18"/>
        <v>0</v>
      </c>
      <c r="AK81" s="14">
        <f t="shared" si="12"/>
        <v>1</v>
      </c>
      <c r="AL81" s="14">
        <f t="shared" si="13"/>
        <v>2</v>
      </c>
      <c r="AM81" s="14">
        <f t="shared" si="14"/>
        <v>1</v>
      </c>
      <c r="AN81" s="14">
        <f t="shared" si="15"/>
        <v>2</v>
      </c>
      <c r="AO81" s="144" t="str">
        <f t="shared" si="19"/>
        <v/>
      </c>
      <c r="AP81" s="144">
        <f t="shared" si="16"/>
        <v>0</v>
      </c>
      <c r="AQ81" s="144">
        <f>IFERROR(COUNTIF(List_Category_ss_key, 'Product Details - Beer - Mead'!AO81), 2)</f>
        <v>1047370</v>
      </c>
    </row>
    <row r="82" spans="1:43" ht="20" customHeight="1" x14ac:dyDescent="0.15">
      <c r="A82" s="29">
        <v>80</v>
      </c>
      <c r="B82" s="135"/>
      <c r="C82" s="132"/>
      <c r="D82" s="133"/>
      <c r="E82" s="134"/>
      <c r="F82" s="134"/>
      <c r="G82" s="134"/>
      <c r="H82" s="132"/>
      <c r="I82" s="135"/>
      <c r="J82" s="134"/>
      <c r="K82" s="132"/>
      <c r="L82" s="135"/>
      <c r="M82" s="134"/>
      <c r="N82" s="134"/>
      <c r="O82" s="132"/>
      <c r="P82" s="135"/>
      <c r="Q82" s="132"/>
      <c r="R82" s="135"/>
      <c r="S82" s="136"/>
      <c r="T82" s="134"/>
      <c r="U82" s="136"/>
      <c r="V82" s="134"/>
      <c r="W82" s="136"/>
      <c r="X82" s="134"/>
      <c r="Y82" s="136"/>
      <c r="Z82" s="134"/>
      <c r="AA82" s="137"/>
      <c r="AB82" s="138">
        <f t="shared" si="17"/>
        <v>0</v>
      </c>
      <c r="AC82" s="139"/>
      <c r="AD82" s="139"/>
      <c r="AE82" s="140"/>
      <c r="AF82" s="135"/>
      <c r="AG82" s="132"/>
      <c r="AH82" s="63">
        <f t="shared" ca="1" si="11"/>
        <v>0</v>
      </c>
      <c r="AI82" s="63">
        <f t="shared" ca="1" si="18"/>
        <v>0</v>
      </c>
      <c r="AK82" s="14">
        <f t="shared" si="12"/>
        <v>1</v>
      </c>
      <c r="AL82" s="14">
        <f t="shared" si="13"/>
        <v>2</v>
      </c>
      <c r="AM82" s="14">
        <f t="shared" si="14"/>
        <v>1</v>
      </c>
      <c r="AN82" s="14">
        <f t="shared" si="15"/>
        <v>2</v>
      </c>
      <c r="AO82" s="144" t="str">
        <f t="shared" si="19"/>
        <v/>
      </c>
      <c r="AP82" s="144">
        <f t="shared" si="16"/>
        <v>0</v>
      </c>
      <c r="AQ82" s="144">
        <f>IFERROR(COUNTIF(List_Category_ss_key, 'Product Details - Beer - Mead'!AO82), 2)</f>
        <v>1047370</v>
      </c>
    </row>
    <row r="83" spans="1:43" ht="20" customHeight="1" x14ac:dyDescent="0.15">
      <c r="A83" s="29">
        <v>81</v>
      </c>
      <c r="B83" s="135"/>
      <c r="C83" s="132"/>
      <c r="D83" s="133"/>
      <c r="E83" s="134"/>
      <c r="F83" s="134"/>
      <c r="G83" s="134"/>
      <c r="H83" s="132"/>
      <c r="I83" s="135"/>
      <c r="J83" s="134"/>
      <c r="K83" s="132"/>
      <c r="L83" s="135"/>
      <c r="M83" s="134"/>
      <c r="N83" s="134"/>
      <c r="O83" s="132"/>
      <c r="P83" s="135"/>
      <c r="Q83" s="132"/>
      <c r="R83" s="135"/>
      <c r="S83" s="136"/>
      <c r="T83" s="134"/>
      <c r="U83" s="136"/>
      <c r="V83" s="134"/>
      <c r="W83" s="136"/>
      <c r="X83" s="134"/>
      <c r="Y83" s="136"/>
      <c r="Z83" s="134"/>
      <c r="AA83" s="137"/>
      <c r="AB83" s="138">
        <f t="shared" si="17"/>
        <v>0</v>
      </c>
      <c r="AC83" s="139"/>
      <c r="AD83" s="139"/>
      <c r="AE83" s="140"/>
      <c r="AF83" s="135"/>
      <c r="AG83" s="132"/>
      <c r="AH83" s="63">
        <f t="shared" ca="1" si="11"/>
        <v>0</v>
      </c>
      <c r="AI83" s="63">
        <f t="shared" ca="1" si="18"/>
        <v>0</v>
      </c>
      <c r="AK83" s="14">
        <f t="shared" si="12"/>
        <v>1</v>
      </c>
      <c r="AL83" s="14">
        <f t="shared" si="13"/>
        <v>2</v>
      </c>
      <c r="AM83" s="14">
        <f t="shared" si="14"/>
        <v>1</v>
      </c>
      <c r="AN83" s="14">
        <f t="shared" si="15"/>
        <v>2</v>
      </c>
      <c r="AO83" s="144" t="str">
        <f t="shared" si="19"/>
        <v/>
      </c>
      <c r="AP83" s="144">
        <f t="shared" si="16"/>
        <v>0</v>
      </c>
      <c r="AQ83" s="144">
        <f>IFERROR(COUNTIF(List_Category_ss_key, 'Product Details - Beer - Mead'!AO83), 2)</f>
        <v>1047370</v>
      </c>
    </row>
    <row r="84" spans="1:43" ht="20" customHeight="1" x14ac:dyDescent="0.15">
      <c r="A84" s="29">
        <v>82</v>
      </c>
      <c r="B84" s="135"/>
      <c r="C84" s="132"/>
      <c r="D84" s="133"/>
      <c r="E84" s="134"/>
      <c r="F84" s="134"/>
      <c r="G84" s="134"/>
      <c r="H84" s="132"/>
      <c r="I84" s="135"/>
      <c r="J84" s="134"/>
      <c r="K84" s="132"/>
      <c r="L84" s="135"/>
      <c r="M84" s="134"/>
      <c r="N84" s="134"/>
      <c r="O84" s="132"/>
      <c r="P84" s="135"/>
      <c r="Q84" s="132"/>
      <c r="R84" s="135"/>
      <c r="S84" s="136"/>
      <c r="T84" s="134"/>
      <c r="U84" s="136"/>
      <c r="V84" s="134"/>
      <c r="W84" s="136"/>
      <c r="X84" s="134"/>
      <c r="Y84" s="136"/>
      <c r="Z84" s="134"/>
      <c r="AA84" s="137"/>
      <c r="AB84" s="138">
        <f t="shared" si="17"/>
        <v>0</v>
      </c>
      <c r="AC84" s="139"/>
      <c r="AD84" s="139"/>
      <c r="AE84" s="140"/>
      <c r="AF84" s="135"/>
      <c r="AG84" s="132"/>
      <c r="AH84" s="63">
        <f t="shared" ca="1" si="11"/>
        <v>0</v>
      </c>
      <c r="AI84" s="63">
        <f t="shared" ca="1" si="18"/>
        <v>0</v>
      </c>
      <c r="AK84" s="14">
        <f t="shared" si="12"/>
        <v>1</v>
      </c>
      <c r="AL84" s="14">
        <f t="shared" si="13"/>
        <v>2</v>
      </c>
      <c r="AM84" s="14">
        <f t="shared" si="14"/>
        <v>1</v>
      </c>
      <c r="AN84" s="14">
        <f t="shared" si="15"/>
        <v>2</v>
      </c>
      <c r="AO84" s="144" t="str">
        <f t="shared" si="19"/>
        <v/>
      </c>
      <c r="AP84" s="144">
        <f t="shared" si="16"/>
        <v>0</v>
      </c>
      <c r="AQ84" s="144">
        <f>IFERROR(COUNTIF(List_Category_ss_key, 'Product Details - Beer - Mead'!AO84), 2)</f>
        <v>1047370</v>
      </c>
    </row>
    <row r="85" spans="1:43" ht="20" customHeight="1" x14ac:dyDescent="0.15">
      <c r="A85" s="29">
        <v>83</v>
      </c>
      <c r="B85" s="135"/>
      <c r="C85" s="132"/>
      <c r="D85" s="133"/>
      <c r="E85" s="134"/>
      <c r="F85" s="134"/>
      <c r="G85" s="134"/>
      <c r="H85" s="132"/>
      <c r="I85" s="135"/>
      <c r="J85" s="134"/>
      <c r="K85" s="132"/>
      <c r="L85" s="135"/>
      <c r="M85" s="134"/>
      <c r="N85" s="134"/>
      <c r="O85" s="132"/>
      <c r="P85" s="135"/>
      <c r="Q85" s="132"/>
      <c r="R85" s="135"/>
      <c r="S85" s="136"/>
      <c r="T85" s="134"/>
      <c r="U85" s="136"/>
      <c r="V85" s="134"/>
      <c r="W85" s="136"/>
      <c r="X85" s="134"/>
      <c r="Y85" s="136"/>
      <c r="Z85" s="134"/>
      <c r="AA85" s="137"/>
      <c r="AB85" s="138">
        <f t="shared" si="17"/>
        <v>0</v>
      </c>
      <c r="AC85" s="139"/>
      <c r="AD85" s="139"/>
      <c r="AE85" s="140"/>
      <c r="AF85" s="135"/>
      <c r="AG85" s="132"/>
      <c r="AH85" s="63">
        <f t="shared" ca="1" si="11"/>
        <v>0</v>
      </c>
      <c r="AI85" s="63">
        <f t="shared" ca="1" si="18"/>
        <v>0</v>
      </c>
      <c r="AK85" s="14">
        <f t="shared" si="12"/>
        <v>1</v>
      </c>
      <c r="AL85" s="14">
        <f t="shared" si="13"/>
        <v>2</v>
      </c>
      <c r="AM85" s="14">
        <f t="shared" si="14"/>
        <v>1</v>
      </c>
      <c r="AN85" s="14">
        <f t="shared" si="15"/>
        <v>2</v>
      </c>
      <c r="AO85" s="144" t="str">
        <f t="shared" si="19"/>
        <v/>
      </c>
      <c r="AP85" s="144">
        <f t="shared" si="16"/>
        <v>0</v>
      </c>
      <c r="AQ85" s="144">
        <f>IFERROR(COUNTIF(List_Category_ss_key, 'Product Details - Beer - Mead'!AO85), 2)</f>
        <v>1047370</v>
      </c>
    </row>
    <row r="86" spans="1:43" ht="20" customHeight="1" x14ac:dyDescent="0.15">
      <c r="A86" s="29">
        <v>84</v>
      </c>
      <c r="B86" s="135"/>
      <c r="C86" s="132"/>
      <c r="D86" s="133"/>
      <c r="E86" s="134"/>
      <c r="F86" s="134"/>
      <c r="G86" s="134"/>
      <c r="H86" s="132"/>
      <c r="I86" s="135"/>
      <c r="J86" s="134"/>
      <c r="K86" s="132"/>
      <c r="L86" s="135"/>
      <c r="M86" s="134"/>
      <c r="N86" s="134"/>
      <c r="O86" s="132"/>
      <c r="P86" s="135"/>
      <c r="Q86" s="132"/>
      <c r="R86" s="135"/>
      <c r="S86" s="136"/>
      <c r="T86" s="134"/>
      <c r="U86" s="136"/>
      <c r="V86" s="134"/>
      <c r="W86" s="136"/>
      <c r="X86" s="134"/>
      <c r="Y86" s="136"/>
      <c r="Z86" s="134"/>
      <c r="AA86" s="137"/>
      <c r="AB86" s="138">
        <f t="shared" si="17"/>
        <v>0</v>
      </c>
      <c r="AC86" s="139"/>
      <c r="AD86" s="139"/>
      <c r="AE86" s="140"/>
      <c r="AF86" s="135"/>
      <c r="AG86" s="132"/>
      <c r="AH86" s="63">
        <f t="shared" ca="1" si="11"/>
        <v>0</v>
      </c>
      <c r="AI86" s="63">
        <f t="shared" ca="1" si="18"/>
        <v>0</v>
      </c>
      <c r="AK86" s="14">
        <f t="shared" si="12"/>
        <v>1</v>
      </c>
      <c r="AL86" s="14">
        <f t="shared" si="13"/>
        <v>2</v>
      </c>
      <c r="AM86" s="14">
        <f t="shared" si="14"/>
        <v>1</v>
      </c>
      <c r="AN86" s="14">
        <f t="shared" si="15"/>
        <v>2</v>
      </c>
      <c r="AO86" s="144" t="str">
        <f t="shared" si="19"/>
        <v/>
      </c>
      <c r="AP86" s="144">
        <f t="shared" si="16"/>
        <v>0</v>
      </c>
      <c r="AQ86" s="144">
        <f>IFERROR(COUNTIF(List_Category_ss_key, 'Product Details - Beer - Mead'!AO86), 2)</f>
        <v>1047370</v>
      </c>
    </row>
    <row r="87" spans="1:43" ht="20" customHeight="1" x14ac:dyDescent="0.15">
      <c r="A87" s="29">
        <v>85</v>
      </c>
      <c r="B87" s="135"/>
      <c r="C87" s="132"/>
      <c r="D87" s="133"/>
      <c r="E87" s="134"/>
      <c r="F87" s="134"/>
      <c r="G87" s="134"/>
      <c r="H87" s="132"/>
      <c r="I87" s="135"/>
      <c r="J87" s="134"/>
      <c r="K87" s="132"/>
      <c r="L87" s="135"/>
      <c r="M87" s="134"/>
      <c r="N87" s="134"/>
      <c r="O87" s="132"/>
      <c r="P87" s="135"/>
      <c r="Q87" s="132"/>
      <c r="R87" s="135"/>
      <c r="S87" s="136"/>
      <c r="T87" s="134"/>
      <c r="U87" s="136"/>
      <c r="V87" s="134"/>
      <c r="W87" s="136"/>
      <c r="X87" s="134"/>
      <c r="Y87" s="136"/>
      <c r="Z87" s="134"/>
      <c r="AA87" s="137"/>
      <c r="AB87" s="138">
        <f t="shared" si="17"/>
        <v>0</v>
      </c>
      <c r="AC87" s="139"/>
      <c r="AD87" s="139"/>
      <c r="AE87" s="140"/>
      <c r="AF87" s="135"/>
      <c r="AG87" s="132"/>
      <c r="AH87" s="63">
        <f t="shared" ca="1" si="11"/>
        <v>0</v>
      </c>
      <c r="AI87" s="63">
        <f t="shared" ca="1" si="18"/>
        <v>0</v>
      </c>
      <c r="AK87" s="14">
        <f t="shared" si="12"/>
        <v>1</v>
      </c>
      <c r="AL87" s="14">
        <f t="shared" si="13"/>
        <v>2</v>
      </c>
      <c r="AM87" s="14">
        <f t="shared" si="14"/>
        <v>1</v>
      </c>
      <c r="AN87" s="14">
        <f t="shared" si="15"/>
        <v>2</v>
      </c>
      <c r="AO87" s="144" t="str">
        <f t="shared" si="19"/>
        <v/>
      </c>
      <c r="AP87" s="144">
        <f t="shared" si="16"/>
        <v>0</v>
      </c>
      <c r="AQ87" s="144">
        <f>IFERROR(COUNTIF(List_Category_ss_key, 'Product Details - Beer - Mead'!AO87), 2)</f>
        <v>1047370</v>
      </c>
    </row>
    <row r="88" spans="1:43" ht="20" customHeight="1" x14ac:dyDescent="0.15">
      <c r="A88" s="29">
        <v>86</v>
      </c>
      <c r="B88" s="135"/>
      <c r="C88" s="132"/>
      <c r="D88" s="133"/>
      <c r="E88" s="134"/>
      <c r="F88" s="134"/>
      <c r="G88" s="134"/>
      <c r="H88" s="132"/>
      <c r="I88" s="135"/>
      <c r="J88" s="134"/>
      <c r="K88" s="132"/>
      <c r="L88" s="135"/>
      <c r="M88" s="134"/>
      <c r="N88" s="134"/>
      <c r="O88" s="132"/>
      <c r="P88" s="135"/>
      <c r="Q88" s="132"/>
      <c r="R88" s="135"/>
      <c r="S88" s="136"/>
      <c r="T88" s="134"/>
      <c r="U88" s="136"/>
      <c r="V88" s="134"/>
      <c r="W88" s="136"/>
      <c r="X88" s="134"/>
      <c r="Y88" s="136"/>
      <c r="Z88" s="134"/>
      <c r="AA88" s="137"/>
      <c r="AB88" s="138">
        <f t="shared" si="17"/>
        <v>0</v>
      </c>
      <c r="AC88" s="139"/>
      <c r="AD88" s="139"/>
      <c r="AE88" s="140"/>
      <c r="AF88" s="135"/>
      <c r="AG88" s="132"/>
      <c r="AH88" s="63">
        <f t="shared" ca="1" si="11"/>
        <v>0</v>
      </c>
      <c r="AI88" s="63">
        <f t="shared" ca="1" si="18"/>
        <v>0</v>
      </c>
      <c r="AK88" s="14">
        <f t="shared" si="12"/>
        <v>1</v>
      </c>
      <c r="AL88" s="14">
        <f t="shared" si="13"/>
        <v>2</v>
      </c>
      <c r="AM88" s="14">
        <f t="shared" si="14"/>
        <v>1</v>
      </c>
      <c r="AN88" s="14">
        <f t="shared" si="15"/>
        <v>2</v>
      </c>
      <c r="AO88" s="144" t="str">
        <f t="shared" si="19"/>
        <v/>
      </c>
      <c r="AP88" s="144">
        <f t="shared" si="16"/>
        <v>0</v>
      </c>
      <c r="AQ88" s="144">
        <f>IFERROR(COUNTIF(List_Category_ss_key, 'Product Details - Beer - Mead'!AO88), 2)</f>
        <v>1047370</v>
      </c>
    </row>
    <row r="89" spans="1:43" ht="20" customHeight="1" x14ac:dyDescent="0.15">
      <c r="A89" s="29">
        <v>87</v>
      </c>
      <c r="B89" s="135"/>
      <c r="C89" s="132"/>
      <c r="D89" s="133"/>
      <c r="E89" s="134"/>
      <c r="F89" s="134"/>
      <c r="G89" s="134"/>
      <c r="H89" s="132"/>
      <c r="I89" s="135"/>
      <c r="J89" s="134"/>
      <c r="K89" s="132"/>
      <c r="L89" s="135"/>
      <c r="M89" s="134"/>
      <c r="N89" s="134"/>
      <c r="O89" s="132"/>
      <c r="P89" s="135"/>
      <c r="Q89" s="132"/>
      <c r="R89" s="135"/>
      <c r="S89" s="136"/>
      <c r="T89" s="134"/>
      <c r="U89" s="136"/>
      <c r="V89" s="134"/>
      <c r="W89" s="136"/>
      <c r="X89" s="134"/>
      <c r="Y89" s="136"/>
      <c r="Z89" s="134"/>
      <c r="AA89" s="137"/>
      <c r="AB89" s="138">
        <f t="shared" si="17"/>
        <v>0</v>
      </c>
      <c r="AC89" s="139"/>
      <c r="AD89" s="139"/>
      <c r="AE89" s="140"/>
      <c r="AF89" s="135"/>
      <c r="AG89" s="132"/>
      <c r="AH89" s="63">
        <f t="shared" ca="1" si="11"/>
        <v>0</v>
      </c>
      <c r="AI89" s="63">
        <f t="shared" ca="1" si="18"/>
        <v>0</v>
      </c>
      <c r="AK89" s="14">
        <f t="shared" si="12"/>
        <v>1</v>
      </c>
      <c r="AL89" s="14">
        <f t="shared" si="13"/>
        <v>2</v>
      </c>
      <c r="AM89" s="14">
        <f t="shared" si="14"/>
        <v>1</v>
      </c>
      <c r="AN89" s="14">
        <f t="shared" si="15"/>
        <v>2</v>
      </c>
      <c r="AO89" s="144" t="str">
        <f t="shared" si="19"/>
        <v/>
      </c>
      <c r="AP89" s="144">
        <f t="shared" si="16"/>
        <v>0</v>
      </c>
      <c r="AQ89" s="144">
        <f>IFERROR(COUNTIF(List_Category_ss_key, 'Product Details - Beer - Mead'!AO89), 2)</f>
        <v>1047370</v>
      </c>
    </row>
    <row r="90" spans="1:43" ht="20" customHeight="1" x14ac:dyDescent="0.15">
      <c r="A90" s="29">
        <v>88</v>
      </c>
      <c r="B90" s="135"/>
      <c r="C90" s="132"/>
      <c r="D90" s="133"/>
      <c r="E90" s="134"/>
      <c r="F90" s="134"/>
      <c r="G90" s="134"/>
      <c r="H90" s="132"/>
      <c r="I90" s="135"/>
      <c r="J90" s="134"/>
      <c r="K90" s="132"/>
      <c r="L90" s="135"/>
      <c r="M90" s="134"/>
      <c r="N90" s="134"/>
      <c r="O90" s="132"/>
      <c r="P90" s="135"/>
      <c r="Q90" s="132"/>
      <c r="R90" s="135"/>
      <c r="S90" s="136"/>
      <c r="T90" s="134"/>
      <c r="U90" s="136"/>
      <c r="V90" s="134"/>
      <c r="W90" s="136"/>
      <c r="X90" s="134"/>
      <c r="Y90" s="136"/>
      <c r="Z90" s="134"/>
      <c r="AA90" s="137"/>
      <c r="AB90" s="138">
        <f t="shared" si="17"/>
        <v>0</v>
      </c>
      <c r="AC90" s="139"/>
      <c r="AD90" s="139"/>
      <c r="AE90" s="140"/>
      <c r="AF90" s="135"/>
      <c r="AG90" s="132"/>
      <c r="AH90" s="63">
        <f t="shared" ca="1" si="11"/>
        <v>0</v>
      </c>
      <c r="AI90" s="63">
        <f t="shared" ca="1" si="18"/>
        <v>0</v>
      </c>
      <c r="AK90" s="14">
        <f t="shared" si="12"/>
        <v>1</v>
      </c>
      <c r="AL90" s="14">
        <f t="shared" si="13"/>
        <v>2</v>
      </c>
      <c r="AM90" s="14">
        <f t="shared" si="14"/>
        <v>1</v>
      </c>
      <c r="AN90" s="14">
        <f t="shared" si="15"/>
        <v>2</v>
      </c>
      <c r="AO90" s="144" t="str">
        <f t="shared" si="19"/>
        <v/>
      </c>
      <c r="AP90" s="144">
        <f t="shared" si="16"/>
        <v>0</v>
      </c>
      <c r="AQ90" s="144">
        <f>IFERROR(COUNTIF(List_Category_ss_key, 'Product Details - Beer - Mead'!AO90), 2)</f>
        <v>1047370</v>
      </c>
    </row>
    <row r="91" spans="1:43" ht="20" customHeight="1" x14ac:dyDescent="0.15">
      <c r="A91" s="29">
        <v>89</v>
      </c>
      <c r="B91" s="135"/>
      <c r="C91" s="132"/>
      <c r="D91" s="133"/>
      <c r="E91" s="134"/>
      <c r="F91" s="134"/>
      <c r="G91" s="134"/>
      <c r="H91" s="132"/>
      <c r="I91" s="135"/>
      <c r="J91" s="134"/>
      <c r="K91" s="132"/>
      <c r="L91" s="135"/>
      <c r="M91" s="134"/>
      <c r="N91" s="134"/>
      <c r="O91" s="132"/>
      <c r="P91" s="135"/>
      <c r="Q91" s="132"/>
      <c r="R91" s="135"/>
      <c r="S91" s="136"/>
      <c r="T91" s="134"/>
      <c r="U91" s="136"/>
      <c r="V91" s="134"/>
      <c r="W91" s="136"/>
      <c r="X91" s="134"/>
      <c r="Y91" s="136"/>
      <c r="Z91" s="134"/>
      <c r="AA91" s="137"/>
      <c r="AB91" s="138">
        <f t="shared" si="17"/>
        <v>0</v>
      </c>
      <c r="AC91" s="139"/>
      <c r="AD91" s="139"/>
      <c r="AE91" s="140"/>
      <c r="AF91" s="135"/>
      <c r="AG91" s="132"/>
      <c r="AH91" s="63">
        <f t="shared" ca="1" si="11"/>
        <v>0</v>
      </c>
      <c r="AI91" s="63">
        <f t="shared" ca="1" si="18"/>
        <v>0</v>
      </c>
      <c r="AK91" s="14">
        <f t="shared" si="12"/>
        <v>1</v>
      </c>
      <c r="AL91" s="14">
        <f t="shared" si="13"/>
        <v>2</v>
      </c>
      <c r="AM91" s="14">
        <f t="shared" si="14"/>
        <v>1</v>
      </c>
      <c r="AN91" s="14">
        <f t="shared" si="15"/>
        <v>2</v>
      </c>
      <c r="AO91" s="144" t="str">
        <f t="shared" si="19"/>
        <v/>
      </c>
      <c r="AP91" s="144">
        <f t="shared" si="16"/>
        <v>0</v>
      </c>
      <c r="AQ91" s="144">
        <f>IFERROR(COUNTIF(List_Category_ss_key, 'Product Details - Beer - Mead'!AO91), 2)</f>
        <v>1047370</v>
      </c>
    </row>
    <row r="92" spans="1:43" ht="20" customHeight="1" x14ac:dyDescent="0.15">
      <c r="A92" s="29">
        <v>90</v>
      </c>
      <c r="B92" s="135"/>
      <c r="C92" s="132"/>
      <c r="D92" s="133"/>
      <c r="E92" s="134"/>
      <c r="F92" s="134"/>
      <c r="G92" s="134"/>
      <c r="H92" s="132"/>
      <c r="I92" s="135"/>
      <c r="J92" s="134"/>
      <c r="K92" s="132"/>
      <c r="L92" s="135"/>
      <c r="M92" s="134"/>
      <c r="N92" s="134"/>
      <c r="O92" s="132"/>
      <c r="P92" s="135"/>
      <c r="Q92" s="132"/>
      <c r="R92" s="135"/>
      <c r="S92" s="136"/>
      <c r="T92" s="134"/>
      <c r="U92" s="136"/>
      <c r="V92" s="134"/>
      <c r="W92" s="136"/>
      <c r="X92" s="134"/>
      <c r="Y92" s="136"/>
      <c r="Z92" s="134"/>
      <c r="AA92" s="137"/>
      <c r="AB92" s="138">
        <f t="shared" si="17"/>
        <v>0</v>
      </c>
      <c r="AC92" s="139"/>
      <c r="AD92" s="139"/>
      <c r="AE92" s="140"/>
      <c r="AF92" s="135"/>
      <c r="AG92" s="132"/>
      <c r="AH92" s="63">
        <f t="shared" ca="1" si="11"/>
        <v>0</v>
      </c>
      <c r="AI92" s="63">
        <f t="shared" ca="1" si="18"/>
        <v>0</v>
      </c>
      <c r="AK92" s="14">
        <f t="shared" si="12"/>
        <v>1</v>
      </c>
      <c r="AL92" s="14">
        <f t="shared" si="13"/>
        <v>2</v>
      </c>
      <c r="AM92" s="14">
        <f t="shared" si="14"/>
        <v>1</v>
      </c>
      <c r="AN92" s="14">
        <f t="shared" si="15"/>
        <v>2</v>
      </c>
      <c r="AO92" s="144" t="str">
        <f t="shared" si="19"/>
        <v/>
      </c>
      <c r="AP92" s="144">
        <f t="shared" si="16"/>
        <v>0</v>
      </c>
      <c r="AQ92" s="144">
        <f>IFERROR(COUNTIF(List_Category_ss_key, 'Product Details - Beer - Mead'!AO92), 2)</f>
        <v>1047370</v>
      </c>
    </row>
    <row r="93" spans="1:43" ht="20" customHeight="1" x14ac:dyDescent="0.15">
      <c r="A93" s="29">
        <v>91</v>
      </c>
      <c r="B93" s="135"/>
      <c r="C93" s="132"/>
      <c r="D93" s="133"/>
      <c r="E93" s="134"/>
      <c r="F93" s="134"/>
      <c r="G93" s="134"/>
      <c r="H93" s="132"/>
      <c r="I93" s="135"/>
      <c r="J93" s="134"/>
      <c r="K93" s="132"/>
      <c r="L93" s="135"/>
      <c r="M93" s="134"/>
      <c r="N93" s="134"/>
      <c r="O93" s="132"/>
      <c r="P93" s="135"/>
      <c r="Q93" s="132"/>
      <c r="R93" s="135"/>
      <c r="S93" s="136"/>
      <c r="T93" s="134"/>
      <c r="U93" s="136"/>
      <c r="V93" s="134"/>
      <c r="W93" s="136"/>
      <c r="X93" s="134"/>
      <c r="Y93" s="136"/>
      <c r="Z93" s="134"/>
      <c r="AA93" s="137"/>
      <c r="AB93" s="138">
        <f t="shared" si="17"/>
        <v>0</v>
      </c>
      <c r="AC93" s="139"/>
      <c r="AD93" s="139"/>
      <c r="AE93" s="140"/>
      <c r="AF93" s="135"/>
      <c r="AG93" s="132"/>
      <c r="AH93" s="63">
        <f t="shared" ca="1" si="11"/>
        <v>0</v>
      </c>
      <c r="AI93" s="63">
        <f t="shared" ca="1" si="18"/>
        <v>0</v>
      </c>
      <c r="AK93" s="14">
        <f t="shared" si="12"/>
        <v>1</v>
      </c>
      <c r="AL93" s="14">
        <f t="shared" si="13"/>
        <v>2</v>
      </c>
      <c r="AM93" s="14">
        <f t="shared" si="14"/>
        <v>1</v>
      </c>
      <c r="AN93" s="14">
        <f t="shared" si="15"/>
        <v>2</v>
      </c>
      <c r="AO93" s="144" t="str">
        <f t="shared" si="19"/>
        <v/>
      </c>
      <c r="AP93" s="144">
        <f t="shared" si="16"/>
        <v>0</v>
      </c>
      <c r="AQ93" s="144">
        <f>IFERROR(COUNTIF(List_Category_ss_key, 'Product Details - Beer - Mead'!AO93), 2)</f>
        <v>1047370</v>
      </c>
    </row>
    <row r="94" spans="1:43" ht="20" customHeight="1" x14ac:dyDescent="0.15">
      <c r="A94" s="29">
        <v>92</v>
      </c>
      <c r="B94" s="135"/>
      <c r="C94" s="132"/>
      <c r="D94" s="133"/>
      <c r="E94" s="134"/>
      <c r="F94" s="134"/>
      <c r="G94" s="134"/>
      <c r="H94" s="132"/>
      <c r="I94" s="135"/>
      <c r="J94" s="134"/>
      <c r="K94" s="132"/>
      <c r="L94" s="135"/>
      <c r="M94" s="134"/>
      <c r="N94" s="134"/>
      <c r="O94" s="132"/>
      <c r="P94" s="135"/>
      <c r="Q94" s="132"/>
      <c r="R94" s="135"/>
      <c r="S94" s="136"/>
      <c r="T94" s="134"/>
      <c r="U94" s="136"/>
      <c r="V94" s="134"/>
      <c r="W94" s="136"/>
      <c r="X94" s="134"/>
      <c r="Y94" s="136"/>
      <c r="Z94" s="134"/>
      <c r="AA94" s="137"/>
      <c r="AB94" s="138">
        <f t="shared" si="17"/>
        <v>0</v>
      </c>
      <c r="AC94" s="139"/>
      <c r="AD94" s="139"/>
      <c r="AE94" s="140"/>
      <c r="AF94" s="135"/>
      <c r="AG94" s="132"/>
      <c r="AH94" s="63">
        <f t="shared" ca="1" si="11"/>
        <v>0</v>
      </c>
      <c r="AI94" s="63">
        <f t="shared" ca="1" si="18"/>
        <v>0</v>
      </c>
      <c r="AK94" s="14">
        <f t="shared" si="12"/>
        <v>1</v>
      </c>
      <c r="AL94" s="14">
        <f t="shared" si="13"/>
        <v>2</v>
      </c>
      <c r="AM94" s="14">
        <f t="shared" si="14"/>
        <v>1</v>
      </c>
      <c r="AN94" s="14">
        <f t="shared" si="15"/>
        <v>2</v>
      </c>
      <c r="AO94" s="144" t="str">
        <f t="shared" si="19"/>
        <v/>
      </c>
      <c r="AP94" s="144">
        <f t="shared" si="16"/>
        <v>0</v>
      </c>
      <c r="AQ94" s="144">
        <f>IFERROR(COUNTIF(List_Category_ss_key, 'Product Details - Beer - Mead'!AO94), 2)</f>
        <v>1047370</v>
      </c>
    </row>
    <row r="95" spans="1:43" ht="20" customHeight="1" x14ac:dyDescent="0.15">
      <c r="A95" s="29">
        <v>93</v>
      </c>
      <c r="B95" s="135"/>
      <c r="C95" s="132"/>
      <c r="D95" s="133"/>
      <c r="E95" s="134"/>
      <c r="F95" s="134"/>
      <c r="G95" s="134"/>
      <c r="H95" s="132"/>
      <c r="I95" s="135"/>
      <c r="J95" s="134"/>
      <c r="K95" s="132"/>
      <c r="L95" s="135"/>
      <c r="M95" s="134"/>
      <c r="N95" s="134"/>
      <c r="O95" s="132"/>
      <c r="P95" s="135"/>
      <c r="Q95" s="132"/>
      <c r="R95" s="135"/>
      <c r="S95" s="136"/>
      <c r="T95" s="134"/>
      <c r="U95" s="136"/>
      <c r="V95" s="134"/>
      <c r="W95" s="136"/>
      <c r="X95" s="134"/>
      <c r="Y95" s="136"/>
      <c r="Z95" s="134"/>
      <c r="AA95" s="137"/>
      <c r="AB95" s="138">
        <f t="shared" si="17"/>
        <v>0</v>
      </c>
      <c r="AC95" s="139"/>
      <c r="AD95" s="139"/>
      <c r="AE95" s="140"/>
      <c r="AF95" s="135"/>
      <c r="AG95" s="132"/>
      <c r="AH95" s="63">
        <f t="shared" ca="1" si="11"/>
        <v>0</v>
      </c>
      <c r="AI95" s="63">
        <f t="shared" ca="1" si="18"/>
        <v>0</v>
      </c>
      <c r="AK95" s="14">
        <f t="shared" si="12"/>
        <v>1</v>
      </c>
      <c r="AL95" s="14">
        <f t="shared" si="13"/>
        <v>2</v>
      </c>
      <c r="AM95" s="14">
        <f t="shared" si="14"/>
        <v>1</v>
      </c>
      <c r="AN95" s="14">
        <f t="shared" si="15"/>
        <v>2</v>
      </c>
      <c r="AO95" s="144" t="str">
        <f t="shared" si="19"/>
        <v/>
      </c>
      <c r="AP95" s="144">
        <f t="shared" si="16"/>
        <v>0</v>
      </c>
      <c r="AQ95" s="144">
        <f>IFERROR(COUNTIF(List_Category_ss_key, 'Product Details - Beer - Mead'!AO95), 2)</f>
        <v>1047370</v>
      </c>
    </row>
    <row r="96" spans="1:43" ht="20" customHeight="1" x14ac:dyDescent="0.15">
      <c r="A96" s="29">
        <v>94</v>
      </c>
      <c r="B96" s="135"/>
      <c r="C96" s="132"/>
      <c r="D96" s="133"/>
      <c r="E96" s="134"/>
      <c r="F96" s="134"/>
      <c r="G96" s="134"/>
      <c r="H96" s="132"/>
      <c r="I96" s="135"/>
      <c r="J96" s="134"/>
      <c r="K96" s="132"/>
      <c r="L96" s="135"/>
      <c r="M96" s="134"/>
      <c r="N96" s="134"/>
      <c r="O96" s="132"/>
      <c r="P96" s="135"/>
      <c r="Q96" s="132"/>
      <c r="R96" s="135"/>
      <c r="S96" s="136"/>
      <c r="T96" s="134"/>
      <c r="U96" s="136"/>
      <c r="V96" s="134"/>
      <c r="W96" s="136"/>
      <c r="X96" s="134"/>
      <c r="Y96" s="136"/>
      <c r="Z96" s="134"/>
      <c r="AA96" s="137"/>
      <c r="AB96" s="138">
        <f t="shared" si="17"/>
        <v>0</v>
      </c>
      <c r="AC96" s="139"/>
      <c r="AD96" s="139"/>
      <c r="AE96" s="140"/>
      <c r="AF96" s="135"/>
      <c r="AG96" s="132"/>
      <c r="AH96" s="63">
        <f t="shared" ca="1" si="11"/>
        <v>0</v>
      </c>
      <c r="AI96" s="63">
        <f t="shared" ca="1" si="18"/>
        <v>0</v>
      </c>
      <c r="AK96" s="14">
        <f t="shared" si="12"/>
        <v>1</v>
      </c>
      <c r="AL96" s="14">
        <f t="shared" si="13"/>
        <v>2</v>
      </c>
      <c r="AM96" s="14">
        <f t="shared" si="14"/>
        <v>1</v>
      </c>
      <c r="AN96" s="14">
        <f t="shared" si="15"/>
        <v>2</v>
      </c>
      <c r="AO96" s="144" t="str">
        <f t="shared" si="19"/>
        <v/>
      </c>
      <c r="AP96" s="144">
        <f t="shared" si="16"/>
        <v>0</v>
      </c>
      <c r="AQ96" s="144">
        <f>IFERROR(COUNTIF(List_Category_ss_key, 'Product Details - Beer - Mead'!AO96), 2)</f>
        <v>1047370</v>
      </c>
    </row>
    <row r="97" spans="1:43" ht="20" customHeight="1" x14ac:dyDescent="0.15">
      <c r="A97" s="29">
        <v>95</v>
      </c>
      <c r="B97" s="135"/>
      <c r="C97" s="132"/>
      <c r="D97" s="133"/>
      <c r="E97" s="134"/>
      <c r="F97" s="134"/>
      <c r="G97" s="134"/>
      <c r="H97" s="132"/>
      <c r="I97" s="135"/>
      <c r="J97" s="134"/>
      <c r="K97" s="132"/>
      <c r="L97" s="135"/>
      <c r="M97" s="134"/>
      <c r="N97" s="134"/>
      <c r="O97" s="132"/>
      <c r="P97" s="135"/>
      <c r="Q97" s="132"/>
      <c r="R97" s="135"/>
      <c r="S97" s="136"/>
      <c r="T97" s="134"/>
      <c r="U97" s="136"/>
      <c r="V97" s="134"/>
      <c r="W97" s="136"/>
      <c r="X97" s="134"/>
      <c r="Y97" s="136"/>
      <c r="Z97" s="134"/>
      <c r="AA97" s="137"/>
      <c r="AB97" s="138">
        <f t="shared" si="17"/>
        <v>0</v>
      </c>
      <c r="AC97" s="139"/>
      <c r="AD97" s="139"/>
      <c r="AE97" s="140"/>
      <c r="AF97" s="135"/>
      <c r="AG97" s="132"/>
      <c r="AH97" s="63">
        <f t="shared" ca="1" si="11"/>
        <v>0</v>
      </c>
      <c r="AI97" s="63">
        <f t="shared" ca="1" si="18"/>
        <v>0</v>
      </c>
      <c r="AK97" s="14">
        <f t="shared" si="12"/>
        <v>1</v>
      </c>
      <c r="AL97" s="14">
        <f t="shared" si="13"/>
        <v>2</v>
      </c>
      <c r="AM97" s="14">
        <f t="shared" si="14"/>
        <v>1</v>
      </c>
      <c r="AN97" s="14">
        <f t="shared" si="15"/>
        <v>2</v>
      </c>
      <c r="AO97" s="144" t="str">
        <f t="shared" si="19"/>
        <v/>
      </c>
      <c r="AP97" s="144">
        <f t="shared" si="16"/>
        <v>0</v>
      </c>
      <c r="AQ97" s="144">
        <f>IFERROR(COUNTIF(List_Category_ss_key, 'Product Details - Beer - Mead'!AO97), 2)</f>
        <v>1047370</v>
      </c>
    </row>
    <row r="98" spans="1:43" ht="20" customHeight="1" x14ac:dyDescent="0.15">
      <c r="A98" s="29">
        <v>96</v>
      </c>
      <c r="B98" s="135"/>
      <c r="C98" s="132"/>
      <c r="D98" s="133"/>
      <c r="E98" s="134"/>
      <c r="F98" s="134"/>
      <c r="G98" s="134"/>
      <c r="H98" s="132"/>
      <c r="I98" s="135"/>
      <c r="J98" s="134"/>
      <c r="K98" s="132"/>
      <c r="L98" s="135"/>
      <c r="M98" s="134"/>
      <c r="N98" s="134"/>
      <c r="O98" s="132"/>
      <c r="P98" s="135"/>
      <c r="Q98" s="132"/>
      <c r="R98" s="135"/>
      <c r="S98" s="136"/>
      <c r="T98" s="134"/>
      <c r="U98" s="136"/>
      <c r="V98" s="134"/>
      <c r="W98" s="136"/>
      <c r="X98" s="134"/>
      <c r="Y98" s="136"/>
      <c r="Z98" s="134"/>
      <c r="AA98" s="137"/>
      <c r="AB98" s="138">
        <f t="shared" si="17"/>
        <v>0</v>
      </c>
      <c r="AC98" s="139"/>
      <c r="AD98" s="139"/>
      <c r="AE98" s="140"/>
      <c r="AF98" s="135"/>
      <c r="AG98" s="132"/>
      <c r="AH98" s="63">
        <f t="shared" ca="1" si="11"/>
        <v>0</v>
      </c>
      <c r="AI98" s="63">
        <f t="shared" ca="1" si="18"/>
        <v>0</v>
      </c>
      <c r="AK98" s="14">
        <f t="shared" si="12"/>
        <v>1</v>
      </c>
      <c r="AL98" s="14">
        <f t="shared" si="13"/>
        <v>2</v>
      </c>
      <c r="AM98" s="14">
        <f t="shared" si="14"/>
        <v>1</v>
      </c>
      <c r="AN98" s="14">
        <f t="shared" si="15"/>
        <v>2</v>
      </c>
      <c r="AO98" s="144" t="str">
        <f t="shared" si="19"/>
        <v/>
      </c>
      <c r="AP98" s="144">
        <f>IFERROR(MATCH(AO98, List_Category_ss_key, FALSE)-1,0)</f>
        <v>0</v>
      </c>
      <c r="AQ98" s="144">
        <f>IFERROR(COUNTIF(List_Category_ss_key, 'Product Details - Beer - Mead'!AO98), 2)</f>
        <v>1047370</v>
      </c>
    </row>
    <row r="99" spans="1:43" ht="20" customHeight="1" x14ac:dyDescent="0.15">
      <c r="A99" s="29">
        <v>97</v>
      </c>
      <c r="B99" s="135"/>
      <c r="C99" s="132"/>
      <c r="D99" s="133"/>
      <c r="E99" s="134"/>
      <c r="F99" s="134"/>
      <c r="G99" s="134"/>
      <c r="H99" s="132"/>
      <c r="I99" s="135"/>
      <c r="J99" s="134"/>
      <c r="K99" s="132"/>
      <c r="L99" s="135"/>
      <c r="M99" s="134"/>
      <c r="N99" s="134"/>
      <c r="O99" s="132"/>
      <c r="P99" s="135"/>
      <c r="Q99" s="132"/>
      <c r="R99" s="135"/>
      <c r="S99" s="136"/>
      <c r="T99" s="134"/>
      <c r="U99" s="136"/>
      <c r="V99" s="134"/>
      <c r="W99" s="136"/>
      <c r="X99" s="134"/>
      <c r="Y99" s="136"/>
      <c r="Z99" s="134"/>
      <c r="AA99" s="137"/>
      <c r="AB99" s="138">
        <f t="shared" si="17"/>
        <v>0</v>
      </c>
      <c r="AC99" s="139"/>
      <c r="AD99" s="139"/>
      <c r="AE99" s="140"/>
      <c r="AF99" s="135"/>
      <c r="AG99" s="132"/>
      <c r="AH99" s="63">
        <f t="shared" ca="1" si="11"/>
        <v>0</v>
      </c>
      <c r="AI99" s="63">
        <f t="shared" ca="1" si="18"/>
        <v>0</v>
      </c>
      <c r="AK99" s="14">
        <f t="shared" si="12"/>
        <v>1</v>
      </c>
      <c r="AL99" s="14">
        <f t="shared" si="13"/>
        <v>2</v>
      </c>
      <c r="AM99" s="14">
        <f t="shared" si="14"/>
        <v>1</v>
      </c>
      <c r="AN99" s="14">
        <f t="shared" si="15"/>
        <v>2</v>
      </c>
      <c r="AO99" s="144" t="str">
        <f t="shared" si="19"/>
        <v/>
      </c>
      <c r="AP99" s="144">
        <f>IFERROR(MATCH(AO99, List_Category_ss_key, FALSE)-1,0)</f>
        <v>0</v>
      </c>
      <c r="AQ99" s="144">
        <f>IFERROR(COUNTIF(List_Category_ss_key, 'Product Details - Beer - Mead'!AO99), 2)</f>
        <v>1047370</v>
      </c>
    </row>
    <row r="100" spans="1:43" ht="20" customHeight="1" x14ac:dyDescent="0.15">
      <c r="A100" s="29">
        <v>98</v>
      </c>
      <c r="B100" s="135"/>
      <c r="C100" s="132"/>
      <c r="D100" s="133"/>
      <c r="E100" s="134"/>
      <c r="F100" s="134"/>
      <c r="G100" s="134"/>
      <c r="H100" s="132"/>
      <c r="I100" s="135"/>
      <c r="J100" s="134"/>
      <c r="K100" s="132"/>
      <c r="L100" s="135"/>
      <c r="M100" s="134"/>
      <c r="N100" s="134"/>
      <c r="O100" s="132"/>
      <c r="P100" s="135"/>
      <c r="Q100" s="132"/>
      <c r="R100" s="135"/>
      <c r="S100" s="136"/>
      <c r="T100" s="134"/>
      <c r="U100" s="136"/>
      <c r="V100" s="134"/>
      <c r="W100" s="136"/>
      <c r="X100" s="134"/>
      <c r="Y100" s="136"/>
      <c r="Z100" s="134"/>
      <c r="AA100" s="137"/>
      <c r="AB100" s="138">
        <f t="shared" si="17"/>
        <v>0</v>
      </c>
      <c r="AC100" s="139"/>
      <c r="AD100" s="139"/>
      <c r="AE100" s="140"/>
      <c r="AF100" s="135"/>
      <c r="AG100" s="132"/>
      <c r="AH100" s="63">
        <f t="shared" ca="1" si="11"/>
        <v>0</v>
      </c>
      <c r="AI100" s="63">
        <f t="shared" ca="1" si="18"/>
        <v>0</v>
      </c>
      <c r="AK100" s="14">
        <f t="shared" si="12"/>
        <v>1</v>
      </c>
      <c r="AL100" s="14">
        <f t="shared" si="13"/>
        <v>2</v>
      </c>
      <c r="AM100" s="14">
        <f t="shared" si="14"/>
        <v>1</v>
      </c>
      <c r="AN100" s="14">
        <f t="shared" si="15"/>
        <v>2</v>
      </c>
      <c r="AO100" s="144" t="str">
        <f t="shared" si="19"/>
        <v/>
      </c>
      <c r="AP100" s="144">
        <f>IFERROR(MATCH(AO100, List_Category_ss_key, FALSE)-1,0)</f>
        <v>0</v>
      </c>
      <c r="AQ100" s="144">
        <f>IFERROR(COUNTIF(List_Category_ss_key, 'Product Details - Beer - Mead'!AO100), 2)</f>
        <v>1047370</v>
      </c>
    </row>
    <row r="101" spans="1:43" ht="20" customHeight="1" x14ac:dyDescent="0.15">
      <c r="A101" s="29">
        <v>99</v>
      </c>
      <c r="B101" s="135"/>
      <c r="C101" s="132"/>
      <c r="D101" s="133"/>
      <c r="E101" s="134"/>
      <c r="F101" s="134"/>
      <c r="G101" s="134"/>
      <c r="H101" s="132"/>
      <c r="I101" s="135"/>
      <c r="J101" s="134"/>
      <c r="K101" s="132"/>
      <c r="L101" s="135"/>
      <c r="M101" s="134"/>
      <c r="N101" s="134"/>
      <c r="O101" s="132"/>
      <c r="P101" s="135"/>
      <c r="Q101" s="132"/>
      <c r="R101" s="135"/>
      <c r="S101" s="136"/>
      <c r="T101" s="134"/>
      <c r="U101" s="136"/>
      <c r="V101" s="134"/>
      <c r="W101" s="136"/>
      <c r="X101" s="134"/>
      <c r="Y101" s="136"/>
      <c r="Z101" s="134"/>
      <c r="AA101" s="137"/>
      <c r="AB101" s="138">
        <f t="shared" si="17"/>
        <v>0</v>
      </c>
      <c r="AC101" s="139"/>
      <c r="AD101" s="139"/>
      <c r="AE101" s="140"/>
      <c r="AF101" s="135"/>
      <c r="AG101" s="132"/>
      <c r="AH101" s="63">
        <f t="shared" ca="1" si="11"/>
        <v>0</v>
      </c>
      <c r="AI101" s="63">
        <f t="shared" ca="1" si="18"/>
        <v>0</v>
      </c>
      <c r="AK101" s="14">
        <f t="shared" si="12"/>
        <v>1</v>
      </c>
      <c r="AL101" s="14">
        <f t="shared" si="13"/>
        <v>2</v>
      </c>
      <c r="AM101" s="14">
        <f t="shared" si="14"/>
        <v>1</v>
      </c>
      <c r="AN101" s="14">
        <f t="shared" si="15"/>
        <v>2</v>
      </c>
      <c r="AO101" s="144" t="str">
        <f t="shared" si="19"/>
        <v/>
      </c>
      <c r="AP101" s="144">
        <f>IFERROR(MATCH(AO101, List_Category_ss_key, FALSE)-1,0)</f>
        <v>0</v>
      </c>
      <c r="AQ101" s="144">
        <f>IFERROR(COUNTIF(List_Category_ss_key, 'Product Details - Beer - Mead'!AO101), 2)</f>
        <v>1047370</v>
      </c>
    </row>
    <row r="102" spans="1:43" x14ac:dyDescent="0.15">
      <c r="AP102" s="144">
        <f>IFERROR(MATCH(AO102, List_Category_ss_key, FALSE)-1,0)</f>
        <v>0</v>
      </c>
    </row>
  </sheetData>
  <sheetProtection algorithmName="SHA-512" hashValue="WoC9RoJa7KkFOQ92xD8IpMmAPPI8QBvLbKNYO/OzmCk1Retp6ggwNPv80LDRJTnB2ljmZJcAkOslRGUkMKADfA==" saltValue="3tipRd1THO4c2GHy+4Kx2w==" spinCount="100000" sheet="1" selectLockedCells="1"/>
  <conditionalFormatting sqref="AB2:AB101">
    <cfRule type="cellIs" dxfId="0" priority="1" operator="lessThan">
      <formula>1</formula>
    </cfRule>
  </conditionalFormatting>
  <dataValidations count="7">
    <dataValidation type="list" allowBlank="1" showInputMessage="1" showErrorMessage="1" sqref="AC2:AC101" xr:uid="{00000000-0002-0000-0300-000000000000}">
      <formula1>CheckBox</formula1>
    </dataValidation>
    <dataValidation type="list" allowBlank="1" showInputMessage="1" showErrorMessage="1" sqref="AK1 AK102:AK65536" xr:uid="{00000000-0002-0000-0300-000001000000}">
      <formula1>ProductCat_Spirits</formula1>
    </dataValidation>
    <dataValidation type="list" allowBlank="1" showInputMessage="1" showErrorMessage="1" sqref="N2:N101" xr:uid="{00000000-0002-0000-0300-000002000000}">
      <formula1>WineColor</formula1>
    </dataValidation>
    <dataValidation type="list" allowBlank="1" showInputMessage="1" showErrorMessage="1" sqref="E2:E101" xr:uid="{00000000-0002-0000-0300-000003000000}">
      <formula1>OFFSET(List_Category, AK2-1, 0, AL2-AK2)</formula1>
    </dataValidation>
    <dataValidation type="list" allowBlank="1" showInputMessage="1" showErrorMessage="1" sqref="F2:F101" xr:uid="{00000000-0002-0000-0300-000004000000}">
      <formula1>OFFSET(List_Category_s, AM2-1, 0, AN2-AM2)</formula1>
    </dataValidation>
    <dataValidation type="list" allowBlank="1" showInputMessage="1" showErrorMessage="1" sqref="G2:G101" xr:uid="{00000000-0002-0000-0300-000005000000}">
      <formula1>OFFSET(List_Category_ss, AP2, 0, AQ2)</formula1>
    </dataValidation>
    <dataValidation type="list" allowBlank="1" showInputMessage="1" showErrorMessage="1" sqref="D1:D1048576" xr:uid="{00000000-0002-0000-0300-000006000000}">
      <formula1>List_Type_BeerMead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01"/>
  <sheetViews>
    <sheetView zoomScale="150" zoomScaleNormal="162" workbookViewId="0">
      <selection activeCell="E11" sqref="E11"/>
    </sheetView>
  </sheetViews>
  <sheetFormatPr baseColWidth="10" defaultRowHeight="13" x14ac:dyDescent="0.15"/>
  <cols>
    <col min="1" max="1" width="3.5" style="14" customWidth="1"/>
    <col min="2" max="2" width="31.6640625" style="15" customWidth="1"/>
    <col min="3" max="3" width="11.83203125" style="15" customWidth="1"/>
    <col min="4" max="8" width="11.83203125" style="14" customWidth="1"/>
    <col min="9" max="10" width="11.83203125" style="14" hidden="1" customWidth="1"/>
    <col min="11" max="11" width="11.83203125" style="14" customWidth="1"/>
    <col min="12" max="12" width="33.5" style="17" customWidth="1"/>
    <col min="13" max="13" width="15.1640625" style="66" customWidth="1"/>
    <col min="14" max="16384" width="10.83203125" style="14"/>
  </cols>
  <sheetData>
    <row r="1" spans="1:13" s="31" customFormat="1" ht="106" customHeight="1" thickTop="1" thickBot="1" x14ac:dyDescent="0.2">
      <c r="A1"/>
      <c r="B1" s="214" t="s">
        <v>34</v>
      </c>
      <c r="C1" s="216" t="s">
        <v>2168</v>
      </c>
      <c r="D1" s="215" t="s">
        <v>2168</v>
      </c>
      <c r="E1" s="216" t="s">
        <v>2168</v>
      </c>
      <c r="F1" s="215" t="s">
        <v>2168</v>
      </c>
      <c r="G1" s="216" t="s">
        <v>2168</v>
      </c>
      <c r="H1" s="215" t="s">
        <v>2168</v>
      </c>
      <c r="I1" s="155"/>
      <c r="J1" s="153" t="s">
        <v>6</v>
      </c>
      <c r="K1" s="154" t="s">
        <v>33</v>
      </c>
      <c r="L1" s="217" t="s">
        <v>35</v>
      </c>
      <c r="M1" s="156" t="str">
        <f>"Sub-total " &amp; InvoiceCurrency</f>
        <v>Sub-total HKD</v>
      </c>
    </row>
    <row r="2" spans="1:13" ht="20" customHeight="1" thickTop="1" x14ac:dyDescent="0.15">
      <c r="A2" s="67" t="s">
        <v>277</v>
      </c>
      <c r="B2" s="80" t="s">
        <v>2162</v>
      </c>
      <c r="C2" s="80"/>
      <c r="D2" s="92" t="s">
        <v>37</v>
      </c>
      <c r="E2" s="92"/>
      <c r="F2" s="92" t="s">
        <v>37</v>
      </c>
      <c r="G2" s="92"/>
      <c r="H2" s="92"/>
      <c r="I2" s="92"/>
      <c r="J2" s="92"/>
      <c r="K2" s="93" t="s">
        <v>37</v>
      </c>
      <c r="L2" s="89" t="s">
        <v>323</v>
      </c>
      <c r="M2" s="91">
        <f t="shared" ref="M2:M33" ca="1" si="0">IF(B2&lt;&gt;"", OFFSET(FeeFoodHKD, 0, InvoiceCurrencyOffset)*(1-InvoiceDiscount)*COUNTA(C2:J2), 0)</f>
        <v>1200</v>
      </c>
    </row>
    <row r="3" spans="1:13" ht="20" customHeight="1" x14ac:dyDescent="0.15">
      <c r="A3" s="29">
        <v>1</v>
      </c>
      <c r="B3" s="135"/>
      <c r="C3" s="135"/>
      <c r="D3" s="141"/>
      <c r="E3" s="141"/>
      <c r="F3" s="141"/>
      <c r="G3" s="141"/>
      <c r="H3" s="141"/>
      <c r="I3" s="141"/>
      <c r="J3" s="141"/>
      <c r="K3" s="142"/>
      <c r="L3" s="140"/>
      <c r="M3" s="65">
        <f t="shared" ca="1" si="0"/>
        <v>0</v>
      </c>
    </row>
    <row r="4" spans="1:13" ht="20" customHeight="1" x14ac:dyDescent="0.15">
      <c r="A4" s="29">
        <v>2</v>
      </c>
      <c r="B4" s="135"/>
      <c r="C4" s="135"/>
      <c r="D4" s="141"/>
      <c r="E4" s="141"/>
      <c r="F4" s="141"/>
      <c r="G4" s="141"/>
      <c r="H4" s="141"/>
      <c r="I4" s="141"/>
      <c r="J4" s="141"/>
      <c r="K4" s="142"/>
      <c r="L4" s="140"/>
      <c r="M4" s="65">
        <f t="shared" ca="1" si="0"/>
        <v>0</v>
      </c>
    </row>
    <row r="5" spans="1:13" ht="20" customHeight="1" x14ac:dyDescent="0.15">
      <c r="A5" s="29">
        <v>3</v>
      </c>
      <c r="B5" s="135"/>
      <c r="C5" s="135"/>
      <c r="D5" s="141"/>
      <c r="E5" s="141"/>
      <c r="F5" s="141"/>
      <c r="G5" s="141"/>
      <c r="H5" s="141"/>
      <c r="I5" s="141"/>
      <c r="J5" s="141"/>
      <c r="K5" s="142"/>
      <c r="L5" s="140"/>
      <c r="M5" s="65">
        <f t="shared" ca="1" si="0"/>
        <v>0</v>
      </c>
    </row>
    <row r="6" spans="1:13" ht="20" customHeight="1" x14ac:dyDescent="0.15">
      <c r="A6" s="29">
        <v>4</v>
      </c>
      <c r="B6" s="135"/>
      <c r="C6" s="135"/>
      <c r="D6" s="141"/>
      <c r="E6" s="141"/>
      <c r="F6" s="141"/>
      <c r="G6" s="141"/>
      <c r="H6" s="141"/>
      <c r="I6" s="141"/>
      <c r="J6" s="141"/>
      <c r="K6" s="142"/>
      <c r="L6" s="140"/>
      <c r="M6" s="65">
        <f t="shared" ca="1" si="0"/>
        <v>0</v>
      </c>
    </row>
    <row r="7" spans="1:13" ht="20" customHeight="1" x14ac:dyDescent="0.15">
      <c r="A7" s="29">
        <v>5</v>
      </c>
      <c r="B7" s="135"/>
      <c r="C7" s="135"/>
      <c r="D7" s="141"/>
      <c r="E7" s="141"/>
      <c r="F7" s="141"/>
      <c r="G7" s="141"/>
      <c r="H7" s="141"/>
      <c r="I7" s="141"/>
      <c r="J7" s="141"/>
      <c r="K7" s="142"/>
      <c r="L7" s="140"/>
      <c r="M7" s="65">
        <f t="shared" ca="1" si="0"/>
        <v>0</v>
      </c>
    </row>
    <row r="8" spans="1:13" ht="20" customHeight="1" x14ac:dyDescent="0.15">
      <c r="A8" s="29">
        <v>6</v>
      </c>
      <c r="B8" s="135"/>
      <c r="C8" s="135"/>
      <c r="D8" s="141"/>
      <c r="E8" s="141"/>
      <c r="F8" s="141"/>
      <c r="G8" s="141"/>
      <c r="H8" s="141"/>
      <c r="I8" s="141"/>
      <c r="J8" s="141"/>
      <c r="K8" s="142"/>
      <c r="L8" s="140"/>
      <c r="M8" s="65">
        <f t="shared" ca="1" si="0"/>
        <v>0</v>
      </c>
    </row>
    <row r="9" spans="1:13" ht="20" customHeight="1" x14ac:dyDescent="0.15">
      <c r="A9" s="29">
        <v>7</v>
      </c>
      <c r="B9" s="135"/>
      <c r="C9" s="135"/>
      <c r="D9" s="141"/>
      <c r="E9" s="141"/>
      <c r="F9" s="141"/>
      <c r="G9" s="141"/>
      <c r="H9" s="141"/>
      <c r="I9" s="141"/>
      <c r="J9" s="141"/>
      <c r="K9" s="142"/>
      <c r="L9" s="140"/>
      <c r="M9" s="65">
        <f t="shared" ca="1" si="0"/>
        <v>0</v>
      </c>
    </row>
    <row r="10" spans="1:13" ht="20" customHeight="1" x14ac:dyDescent="0.15">
      <c r="A10" s="29">
        <v>8</v>
      </c>
      <c r="B10" s="135"/>
      <c r="C10" s="135"/>
      <c r="D10" s="141"/>
      <c r="E10" s="141"/>
      <c r="F10" s="141"/>
      <c r="G10" s="141"/>
      <c r="H10" s="141"/>
      <c r="I10" s="141"/>
      <c r="J10" s="141"/>
      <c r="K10" s="142"/>
      <c r="L10" s="140"/>
      <c r="M10" s="65">
        <f t="shared" ca="1" si="0"/>
        <v>0</v>
      </c>
    </row>
    <row r="11" spans="1:13" ht="20" customHeight="1" x14ac:dyDescent="0.15">
      <c r="A11" s="29">
        <v>9</v>
      </c>
      <c r="B11" s="135"/>
      <c r="C11" s="135"/>
      <c r="D11" s="141"/>
      <c r="E11" s="141"/>
      <c r="F11" s="141"/>
      <c r="G11" s="141"/>
      <c r="H11" s="141"/>
      <c r="I11" s="141"/>
      <c r="J11" s="141"/>
      <c r="K11" s="142"/>
      <c r="L11" s="140"/>
      <c r="M11" s="65">
        <f t="shared" ca="1" si="0"/>
        <v>0</v>
      </c>
    </row>
    <row r="12" spans="1:13" ht="20" customHeight="1" x14ac:dyDescent="0.15">
      <c r="A12" s="29">
        <v>10</v>
      </c>
      <c r="B12" s="135"/>
      <c r="C12" s="135"/>
      <c r="D12" s="141"/>
      <c r="E12" s="141"/>
      <c r="F12" s="141"/>
      <c r="G12" s="141"/>
      <c r="H12" s="141"/>
      <c r="I12" s="141"/>
      <c r="J12" s="141"/>
      <c r="K12" s="142"/>
      <c r="L12" s="140"/>
      <c r="M12" s="65">
        <f t="shared" ca="1" si="0"/>
        <v>0</v>
      </c>
    </row>
    <row r="13" spans="1:13" ht="20" customHeight="1" x14ac:dyDescent="0.15">
      <c r="A13" s="29">
        <v>11</v>
      </c>
      <c r="B13" s="135"/>
      <c r="C13" s="135"/>
      <c r="D13" s="141"/>
      <c r="E13" s="141"/>
      <c r="F13" s="141"/>
      <c r="G13" s="141"/>
      <c r="H13" s="141"/>
      <c r="I13" s="141"/>
      <c r="J13" s="141"/>
      <c r="K13" s="142"/>
      <c r="L13" s="140"/>
      <c r="M13" s="65">
        <f t="shared" ca="1" si="0"/>
        <v>0</v>
      </c>
    </row>
    <row r="14" spans="1:13" ht="20" customHeight="1" x14ac:dyDescent="0.15">
      <c r="A14" s="29">
        <v>12</v>
      </c>
      <c r="B14" s="135"/>
      <c r="C14" s="135"/>
      <c r="D14" s="141"/>
      <c r="E14" s="141"/>
      <c r="F14" s="141"/>
      <c r="G14" s="141"/>
      <c r="H14" s="141"/>
      <c r="I14" s="141"/>
      <c r="J14" s="141"/>
      <c r="K14" s="142"/>
      <c r="L14" s="140"/>
      <c r="M14" s="65">
        <f t="shared" ca="1" si="0"/>
        <v>0</v>
      </c>
    </row>
    <row r="15" spans="1:13" ht="20" customHeight="1" x14ac:dyDescent="0.15">
      <c r="A15" s="29">
        <v>13</v>
      </c>
      <c r="B15" s="135"/>
      <c r="C15" s="135"/>
      <c r="D15" s="141"/>
      <c r="E15" s="141"/>
      <c r="F15" s="141"/>
      <c r="G15" s="141"/>
      <c r="H15" s="141"/>
      <c r="I15" s="141"/>
      <c r="J15" s="141"/>
      <c r="K15" s="142"/>
      <c r="L15" s="140"/>
      <c r="M15" s="65">
        <f t="shared" ca="1" si="0"/>
        <v>0</v>
      </c>
    </row>
    <row r="16" spans="1:13" ht="20" customHeight="1" x14ac:dyDescent="0.15">
      <c r="A16" s="29">
        <v>14</v>
      </c>
      <c r="B16" s="135"/>
      <c r="C16" s="135"/>
      <c r="D16" s="141"/>
      <c r="E16" s="141"/>
      <c r="F16" s="141"/>
      <c r="G16" s="141"/>
      <c r="H16" s="141"/>
      <c r="I16" s="141"/>
      <c r="J16" s="141"/>
      <c r="K16" s="142"/>
      <c r="L16" s="140"/>
      <c r="M16" s="65">
        <f t="shared" ca="1" si="0"/>
        <v>0</v>
      </c>
    </row>
    <row r="17" spans="1:13" ht="20" customHeight="1" x14ac:dyDescent="0.15">
      <c r="A17" s="29">
        <v>15</v>
      </c>
      <c r="B17" s="135"/>
      <c r="C17" s="135"/>
      <c r="D17" s="141"/>
      <c r="E17" s="141"/>
      <c r="F17" s="141"/>
      <c r="G17" s="141"/>
      <c r="H17" s="141"/>
      <c r="I17" s="141"/>
      <c r="J17" s="141"/>
      <c r="K17" s="142"/>
      <c r="L17" s="140"/>
      <c r="M17" s="65">
        <f t="shared" ca="1" si="0"/>
        <v>0</v>
      </c>
    </row>
    <row r="18" spans="1:13" ht="20" customHeight="1" x14ac:dyDescent="0.15">
      <c r="A18" s="29">
        <v>16</v>
      </c>
      <c r="B18" s="135"/>
      <c r="C18" s="135"/>
      <c r="D18" s="141"/>
      <c r="E18" s="141"/>
      <c r="F18" s="141"/>
      <c r="G18" s="141"/>
      <c r="H18" s="141"/>
      <c r="I18" s="141"/>
      <c r="J18" s="141"/>
      <c r="K18" s="142"/>
      <c r="L18" s="140"/>
      <c r="M18" s="65">
        <f t="shared" ca="1" si="0"/>
        <v>0</v>
      </c>
    </row>
    <row r="19" spans="1:13" ht="20" customHeight="1" x14ac:dyDescent="0.15">
      <c r="A19" s="29">
        <v>17</v>
      </c>
      <c r="B19" s="135"/>
      <c r="C19" s="135"/>
      <c r="D19" s="141"/>
      <c r="E19" s="141"/>
      <c r="F19" s="141"/>
      <c r="G19" s="141"/>
      <c r="H19" s="141"/>
      <c r="I19" s="141"/>
      <c r="J19" s="141"/>
      <c r="K19" s="142"/>
      <c r="L19" s="140"/>
      <c r="M19" s="65">
        <f t="shared" ca="1" si="0"/>
        <v>0</v>
      </c>
    </row>
    <row r="20" spans="1:13" ht="20" customHeight="1" x14ac:dyDescent="0.15">
      <c r="A20" s="29">
        <v>18</v>
      </c>
      <c r="B20" s="135"/>
      <c r="C20" s="135"/>
      <c r="D20" s="141"/>
      <c r="E20" s="141"/>
      <c r="F20" s="141"/>
      <c r="G20" s="141"/>
      <c r="H20" s="141"/>
      <c r="I20" s="141"/>
      <c r="J20" s="141"/>
      <c r="K20" s="142"/>
      <c r="L20" s="140"/>
      <c r="M20" s="65">
        <f t="shared" ca="1" si="0"/>
        <v>0</v>
      </c>
    </row>
    <row r="21" spans="1:13" ht="20" customHeight="1" x14ac:dyDescent="0.15">
      <c r="A21" s="29">
        <v>19</v>
      </c>
      <c r="B21" s="135"/>
      <c r="C21" s="135"/>
      <c r="D21" s="141"/>
      <c r="E21" s="141"/>
      <c r="F21" s="141"/>
      <c r="G21" s="141"/>
      <c r="H21" s="141"/>
      <c r="I21" s="141"/>
      <c r="J21" s="141"/>
      <c r="K21" s="142"/>
      <c r="L21" s="140"/>
      <c r="M21" s="65">
        <f t="shared" ca="1" si="0"/>
        <v>0</v>
      </c>
    </row>
    <row r="22" spans="1:13" ht="20" customHeight="1" x14ac:dyDescent="0.15">
      <c r="A22" s="29">
        <v>20</v>
      </c>
      <c r="B22" s="135"/>
      <c r="C22" s="135"/>
      <c r="D22" s="141"/>
      <c r="E22" s="141"/>
      <c r="F22" s="141"/>
      <c r="G22" s="141"/>
      <c r="H22" s="141"/>
      <c r="I22" s="141"/>
      <c r="J22" s="141"/>
      <c r="K22" s="142"/>
      <c r="L22" s="140"/>
      <c r="M22" s="65">
        <f t="shared" ca="1" si="0"/>
        <v>0</v>
      </c>
    </row>
    <row r="23" spans="1:13" ht="20" customHeight="1" x14ac:dyDescent="0.15">
      <c r="A23" s="29">
        <v>21</v>
      </c>
      <c r="B23" s="135"/>
      <c r="C23" s="135"/>
      <c r="D23" s="141"/>
      <c r="E23" s="141"/>
      <c r="F23" s="141"/>
      <c r="G23" s="141"/>
      <c r="H23" s="141"/>
      <c r="I23" s="141"/>
      <c r="J23" s="141"/>
      <c r="K23" s="142"/>
      <c r="L23" s="140"/>
      <c r="M23" s="65">
        <f t="shared" ca="1" si="0"/>
        <v>0</v>
      </c>
    </row>
    <row r="24" spans="1:13" ht="20" customHeight="1" x14ac:dyDescent="0.15">
      <c r="A24" s="29">
        <v>22</v>
      </c>
      <c r="B24" s="135"/>
      <c r="C24" s="135"/>
      <c r="D24" s="141"/>
      <c r="E24" s="141"/>
      <c r="F24" s="141"/>
      <c r="G24" s="141"/>
      <c r="H24" s="141"/>
      <c r="I24" s="141"/>
      <c r="J24" s="141"/>
      <c r="K24" s="142"/>
      <c r="L24" s="140"/>
      <c r="M24" s="65">
        <f t="shared" ca="1" si="0"/>
        <v>0</v>
      </c>
    </row>
    <row r="25" spans="1:13" ht="20" customHeight="1" x14ac:dyDescent="0.15">
      <c r="A25" s="29">
        <v>23</v>
      </c>
      <c r="B25" s="135"/>
      <c r="C25" s="135"/>
      <c r="D25" s="141"/>
      <c r="E25" s="141"/>
      <c r="F25" s="141"/>
      <c r="G25" s="141"/>
      <c r="H25" s="141"/>
      <c r="I25" s="141"/>
      <c r="J25" s="141"/>
      <c r="K25" s="142"/>
      <c r="L25" s="140"/>
      <c r="M25" s="65">
        <f t="shared" ca="1" si="0"/>
        <v>0</v>
      </c>
    </row>
    <row r="26" spans="1:13" ht="20" customHeight="1" x14ac:dyDescent="0.15">
      <c r="A26" s="29">
        <v>24</v>
      </c>
      <c r="B26" s="135"/>
      <c r="C26" s="135"/>
      <c r="D26" s="141"/>
      <c r="E26" s="141"/>
      <c r="F26" s="141"/>
      <c r="G26" s="141"/>
      <c r="H26" s="141"/>
      <c r="I26" s="141"/>
      <c r="J26" s="141"/>
      <c r="K26" s="142"/>
      <c r="L26" s="140"/>
      <c r="M26" s="65">
        <f t="shared" ca="1" si="0"/>
        <v>0</v>
      </c>
    </row>
    <row r="27" spans="1:13" ht="20" customHeight="1" x14ac:dyDescent="0.15">
      <c r="A27" s="29">
        <v>25</v>
      </c>
      <c r="B27" s="135"/>
      <c r="C27" s="135"/>
      <c r="D27" s="141"/>
      <c r="E27" s="141"/>
      <c r="F27" s="141"/>
      <c r="G27" s="141"/>
      <c r="H27" s="141"/>
      <c r="I27" s="141"/>
      <c r="J27" s="141"/>
      <c r="K27" s="142"/>
      <c r="L27" s="140"/>
      <c r="M27" s="65">
        <f t="shared" ca="1" si="0"/>
        <v>0</v>
      </c>
    </row>
    <row r="28" spans="1:13" ht="20" customHeight="1" x14ac:dyDescent="0.15">
      <c r="A28" s="29">
        <v>26</v>
      </c>
      <c r="B28" s="135"/>
      <c r="C28" s="135"/>
      <c r="D28" s="141"/>
      <c r="E28" s="141"/>
      <c r="F28" s="141"/>
      <c r="G28" s="141"/>
      <c r="H28" s="141"/>
      <c r="I28" s="141"/>
      <c r="J28" s="141"/>
      <c r="K28" s="142"/>
      <c r="L28" s="140"/>
      <c r="M28" s="65">
        <f t="shared" ca="1" si="0"/>
        <v>0</v>
      </c>
    </row>
    <row r="29" spans="1:13" ht="20" customHeight="1" x14ac:dyDescent="0.15">
      <c r="A29" s="29">
        <v>27</v>
      </c>
      <c r="B29" s="135"/>
      <c r="C29" s="135"/>
      <c r="D29" s="141"/>
      <c r="E29" s="141"/>
      <c r="F29" s="141"/>
      <c r="G29" s="141"/>
      <c r="H29" s="141"/>
      <c r="I29" s="141"/>
      <c r="J29" s="141"/>
      <c r="K29" s="142"/>
      <c r="L29" s="140"/>
      <c r="M29" s="65">
        <f t="shared" ca="1" si="0"/>
        <v>0</v>
      </c>
    </row>
    <row r="30" spans="1:13" ht="20" customHeight="1" x14ac:dyDescent="0.15">
      <c r="A30" s="29">
        <v>28</v>
      </c>
      <c r="B30" s="135"/>
      <c r="C30" s="135"/>
      <c r="D30" s="141"/>
      <c r="E30" s="141"/>
      <c r="F30" s="141"/>
      <c r="G30" s="141"/>
      <c r="H30" s="141"/>
      <c r="I30" s="141"/>
      <c r="J30" s="141"/>
      <c r="K30" s="142"/>
      <c r="L30" s="140"/>
      <c r="M30" s="65">
        <f t="shared" ca="1" si="0"/>
        <v>0</v>
      </c>
    </row>
    <row r="31" spans="1:13" ht="20" customHeight="1" x14ac:dyDescent="0.15">
      <c r="A31" s="29">
        <v>29</v>
      </c>
      <c r="B31" s="135"/>
      <c r="C31" s="135"/>
      <c r="D31" s="141"/>
      <c r="E31" s="141"/>
      <c r="F31" s="141"/>
      <c r="G31" s="141"/>
      <c r="H31" s="141"/>
      <c r="I31" s="141"/>
      <c r="J31" s="141"/>
      <c r="K31" s="142"/>
      <c r="L31" s="140"/>
      <c r="M31" s="65">
        <f t="shared" ca="1" si="0"/>
        <v>0</v>
      </c>
    </row>
    <row r="32" spans="1:13" ht="20" customHeight="1" x14ac:dyDescent="0.15">
      <c r="A32" s="29">
        <v>30</v>
      </c>
      <c r="B32" s="135"/>
      <c r="C32" s="135"/>
      <c r="D32" s="141"/>
      <c r="E32" s="141"/>
      <c r="F32" s="141"/>
      <c r="G32" s="141"/>
      <c r="H32" s="141"/>
      <c r="I32" s="141"/>
      <c r="J32" s="141"/>
      <c r="K32" s="142"/>
      <c r="L32" s="140"/>
      <c r="M32" s="65">
        <f t="shared" ca="1" si="0"/>
        <v>0</v>
      </c>
    </row>
    <row r="33" spans="1:13" ht="20" customHeight="1" x14ac:dyDescent="0.15">
      <c r="A33" s="29">
        <v>31</v>
      </c>
      <c r="B33" s="135"/>
      <c r="C33" s="135"/>
      <c r="D33" s="141"/>
      <c r="E33" s="141"/>
      <c r="F33" s="141"/>
      <c r="G33" s="141"/>
      <c r="H33" s="141"/>
      <c r="I33" s="141"/>
      <c r="J33" s="141"/>
      <c r="K33" s="142"/>
      <c r="L33" s="140"/>
      <c r="M33" s="65">
        <f t="shared" ca="1" si="0"/>
        <v>0</v>
      </c>
    </row>
    <row r="34" spans="1:13" ht="20" customHeight="1" x14ac:dyDescent="0.15">
      <c r="A34" s="29">
        <v>32</v>
      </c>
      <c r="B34" s="135"/>
      <c r="C34" s="135"/>
      <c r="D34" s="141"/>
      <c r="E34" s="141"/>
      <c r="F34" s="141"/>
      <c r="G34" s="141"/>
      <c r="H34" s="141"/>
      <c r="I34" s="141"/>
      <c r="J34" s="141"/>
      <c r="K34" s="142"/>
      <c r="L34" s="140"/>
      <c r="M34" s="65">
        <f t="shared" ref="M34:M65" ca="1" si="1">IF(B34&lt;&gt;"", OFFSET(FeeFoodHKD, 0, InvoiceCurrencyOffset)*(1-InvoiceDiscount)*COUNTA(C34:J34), 0)</f>
        <v>0</v>
      </c>
    </row>
    <row r="35" spans="1:13" ht="20" customHeight="1" x14ac:dyDescent="0.15">
      <c r="A35" s="29">
        <v>33</v>
      </c>
      <c r="B35" s="135"/>
      <c r="C35" s="135"/>
      <c r="D35" s="141"/>
      <c r="E35" s="141"/>
      <c r="F35" s="141"/>
      <c r="G35" s="141"/>
      <c r="H35" s="141"/>
      <c r="I35" s="141"/>
      <c r="J35" s="141"/>
      <c r="K35" s="142"/>
      <c r="L35" s="140"/>
      <c r="M35" s="65">
        <f t="shared" ca="1" si="1"/>
        <v>0</v>
      </c>
    </row>
    <row r="36" spans="1:13" ht="20" customHeight="1" x14ac:dyDescent="0.15">
      <c r="A36" s="29">
        <v>34</v>
      </c>
      <c r="B36" s="135"/>
      <c r="C36" s="135"/>
      <c r="D36" s="141"/>
      <c r="E36" s="141"/>
      <c r="F36" s="141"/>
      <c r="G36" s="141"/>
      <c r="H36" s="141"/>
      <c r="I36" s="141"/>
      <c r="J36" s="141"/>
      <c r="K36" s="142"/>
      <c r="L36" s="140"/>
      <c r="M36" s="65">
        <f t="shared" ca="1" si="1"/>
        <v>0</v>
      </c>
    </row>
    <row r="37" spans="1:13" ht="20" customHeight="1" x14ac:dyDescent="0.15">
      <c r="A37" s="29">
        <v>35</v>
      </c>
      <c r="B37" s="135"/>
      <c r="C37" s="135"/>
      <c r="D37" s="141"/>
      <c r="E37" s="141"/>
      <c r="F37" s="141"/>
      <c r="G37" s="141"/>
      <c r="H37" s="141"/>
      <c r="I37" s="141"/>
      <c r="J37" s="141"/>
      <c r="K37" s="142"/>
      <c r="L37" s="140"/>
      <c r="M37" s="65">
        <f t="shared" ca="1" si="1"/>
        <v>0</v>
      </c>
    </row>
    <row r="38" spans="1:13" ht="20" customHeight="1" x14ac:dyDescent="0.15">
      <c r="A38" s="29">
        <v>36</v>
      </c>
      <c r="B38" s="135"/>
      <c r="C38" s="135"/>
      <c r="D38" s="141"/>
      <c r="E38" s="141"/>
      <c r="F38" s="141"/>
      <c r="G38" s="141"/>
      <c r="H38" s="141"/>
      <c r="I38" s="141"/>
      <c r="J38" s="141"/>
      <c r="K38" s="142"/>
      <c r="L38" s="140"/>
      <c r="M38" s="65">
        <f t="shared" ca="1" si="1"/>
        <v>0</v>
      </c>
    </row>
    <row r="39" spans="1:13" ht="20" customHeight="1" x14ac:dyDescent="0.15">
      <c r="A39" s="29">
        <v>37</v>
      </c>
      <c r="B39" s="135"/>
      <c r="C39" s="135"/>
      <c r="D39" s="141"/>
      <c r="E39" s="141"/>
      <c r="F39" s="141"/>
      <c r="G39" s="141"/>
      <c r="H39" s="141"/>
      <c r="I39" s="141"/>
      <c r="J39" s="141"/>
      <c r="K39" s="142"/>
      <c r="L39" s="140"/>
      <c r="M39" s="65">
        <f t="shared" ca="1" si="1"/>
        <v>0</v>
      </c>
    </row>
    <row r="40" spans="1:13" ht="20" customHeight="1" x14ac:dyDescent="0.15">
      <c r="A40" s="29">
        <v>38</v>
      </c>
      <c r="B40" s="135"/>
      <c r="C40" s="135"/>
      <c r="D40" s="141"/>
      <c r="E40" s="141"/>
      <c r="F40" s="141"/>
      <c r="G40" s="141"/>
      <c r="H40" s="141"/>
      <c r="I40" s="141"/>
      <c r="J40" s="141"/>
      <c r="K40" s="142"/>
      <c r="L40" s="140"/>
      <c r="M40" s="65">
        <f t="shared" ca="1" si="1"/>
        <v>0</v>
      </c>
    </row>
    <row r="41" spans="1:13" ht="20" customHeight="1" x14ac:dyDescent="0.15">
      <c r="A41" s="29">
        <v>39</v>
      </c>
      <c r="B41" s="135"/>
      <c r="C41" s="135"/>
      <c r="D41" s="141"/>
      <c r="E41" s="141"/>
      <c r="F41" s="141"/>
      <c r="G41" s="141"/>
      <c r="H41" s="141"/>
      <c r="I41" s="141"/>
      <c r="J41" s="141"/>
      <c r="K41" s="142"/>
      <c r="L41" s="140"/>
      <c r="M41" s="65">
        <f t="shared" ca="1" si="1"/>
        <v>0</v>
      </c>
    </row>
    <row r="42" spans="1:13" ht="20" customHeight="1" x14ac:dyDescent="0.15">
      <c r="A42" s="29">
        <v>40</v>
      </c>
      <c r="B42" s="135"/>
      <c r="C42" s="135"/>
      <c r="D42" s="141"/>
      <c r="E42" s="141"/>
      <c r="F42" s="141"/>
      <c r="G42" s="141"/>
      <c r="H42" s="141"/>
      <c r="I42" s="141"/>
      <c r="J42" s="141"/>
      <c r="K42" s="142"/>
      <c r="L42" s="140"/>
      <c r="M42" s="65">
        <f t="shared" ca="1" si="1"/>
        <v>0</v>
      </c>
    </row>
    <row r="43" spans="1:13" ht="20" customHeight="1" x14ac:dyDescent="0.15">
      <c r="A43" s="29">
        <v>41</v>
      </c>
      <c r="B43" s="135"/>
      <c r="C43" s="135"/>
      <c r="D43" s="141"/>
      <c r="E43" s="141"/>
      <c r="F43" s="141"/>
      <c r="G43" s="141"/>
      <c r="H43" s="141"/>
      <c r="I43" s="141"/>
      <c r="J43" s="141"/>
      <c r="K43" s="142"/>
      <c r="L43" s="140"/>
      <c r="M43" s="65">
        <f t="shared" ca="1" si="1"/>
        <v>0</v>
      </c>
    </row>
    <row r="44" spans="1:13" ht="20" customHeight="1" x14ac:dyDescent="0.15">
      <c r="A44" s="29">
        <v>42</v>
      </c>
      <c r="B44" s="135"/>
      <c r="C44" s="135"/>
      <c r="D44" s="141"/>
      <c r="E44" s="141"/>
      <c r="F44" s="141"/>
      <c r="G44" s="141"/>
      <c r="H44" s="141"/>
      <c r="I44" s="141"/>
      <c r="J44" s="141"/>
      <c r="K44" s="142"/>
      <c r="L44" s="140"/>
      <c r="M44" s="65">
        <f t="shared" ca="1" si="1"/>
        <v>0</v>
      </c>
    </row>
    <row r="45" spans="1:13" ht="20" customHeight="1" x14ac:dyDescent="0.15">
      <c r="A45" s="29">
        <v>43</v>
      </c>
      <c r="B45" s="135"/>
      <c r="C45" s="135"/>
      <c r="D45" s="141"/>
      <c r="E45" s="141"/>
      <c r="F45" s="141"/>
      <c r="G45" s="141"/>
      <c r="H45" s="141"/>
      <c r="I45" s="141"/>
      <c r="J45" s="141"/>
      <c r="K45" s="142"/>
      <c r="L45" s="140"/>
      <c r="M45" s="65">
        <f t="shared" ca="1" si="1"/>
        <v>0</v>
      </c>
    </row>
    <row r="46" spans="1:13" ht="20" customHeight="1" x14ac:dyDescent="0.15">
      <c r="A46" s="29">
        <v>44</v>
      </c>
      <c r="B46" s="135"/>
      <c r="C46" s="135"/>
      <c r="D46" s="141"/>
      <c r="E46" s="141"/>
      <c r="F46" s="141"/>
      <c r="G46" s="141"/>
      <c r="H46" s="141"/>
      <c r="I46" s="141"/>
      <c r="J46" s="141"/>
      <c r="K46" s="142"/>
      <c r="L46" s="140"/>
      <c r="M46" s="65">
        <f t="shared" ca="1" si="1"/>
        <v>0</v>
      </c>
    </row>
    <row r="47" spans="1:13" ht="20" customHeight="1" x14ac:dyDescent="0.15">
      <c r="A47" s="29">
        <v>45</v>
      </c>
      <c r="B47" s="135"/>
      <c r="C47" s="135"/>
      <c r="D47" s="141"/>
      <c r="E47" s="141"/>
      <c r="F47" s="141"/>
      <c r="G47" s="141"/>
      <c r="H47" s="141"/>
      <c r="I47" s="141"/>
      <c r="J47" s="141"/>
      <c r="K47" s="142"/>
      <c r="L47" s="140"/>
      <c r="M47" s="65">
        <f t="shared" ca="1" si="1"/>
        <v>0</v>
      </c>
    </row>
    <row r="48" spans="1:13" ht="20" customHeight="1" x14ac:dyDescent="0.15">
      <c r="A48" s="29">
        <v>46</v>
      </c>
      <c r="B48" s="135"/>
      <c r="C48" s="135"/>
      <c r="D48" s="141"/>
      <c r="E48" s="141"/>
      <c r="F48" s="141"/>
      <c r="G48" s="141"/>
      <c r="H48" s="141"/>
      <c r="I48" s="141"/>
      <c r="J48" s="141"/>
      <c r="K48" s="142"/>
      <c r="L48" s="140"/>
      <c r="M48" s="65">
        <f t="shared" ca="1" si="1"/>
        <v>0</v>
      </c>
    </row>
    <row r="49" spans="1:13" ht="20" customHeight="1" x14ac:dyDescent="0.15">
      <c r="A49" s="29">
        <v>47</v>
      </c>
      <c r="B49" s="135"/>
      <c r="C49" s="135"/>
      <c r="D49" s="141"/>
      <c r="E49" s="141"/>
      <c r="F49" s="141"/>
      <c r="G49" s="141"/>
      <c r="H49" s="141"/>
      <c r="I49" s="141"/>
      <c r="J49" s="141"/>
      <c r="K49" s="142"/>
      <c r="L49" s="140"/>
      <c r="M49" s="65">
        <f t="shared" ca="1" si="1"/>
        <v>0</v>
      </c>
    </row>
    <row r="50" spans="1:13" ht="20" customHeight="1" x14ac:dyDescent="0.15">
      <c r="A50" s="29">
        <v>48</v>
      </c>
      <c r="B50" s="135"/>
      <c r="C50" s="135"/>
      <c r="D50" s="141"/>
      <c r="E50" s="141"/>
      <c r="F50" s="141"/>
      <c r="G50" s="141"/>
      <c r="H50" s="141"/>
      <c r="I50" s="141"/>
      <c r="J50" s="141"/>
      <c r="K50" s="142"/>
      <c r="L50" s="140"/>
      <c r="M50" s="65">
        <f t="shared" ca="1" si="1"/>
        <v>0</v>
      </c>
    </row>
    <row r="51" spans="1:13" ht="20" customHeight="1" x14ac:dyDescent="0.15">
      <c r="A51" s="29">
        <v>49</v>
      </c>
      <c r="B51" s="135"/>
      <c r="C51" s="135"/>
      <c r="D51" s="141"/>
      <c r="E51" s="141"/>
      <c r="F51" s="141"/>
      <c r="G51" s="141"/>
      <c r="H51" s="141"/>
      <c r="I51" s="141"/>
      <c r="J51" s="141"/>
      <c r="K51" s="142"/>
      <c r="L51" s="140"/>
      <c r="M51" s="65">
        <f t="shared" ca="1" si="1"/>
        <v>0</v>
      </c>
    </row>
    <row r="52" spans="1:13" ht="20" customHeight="1" x14ac:dyDescent="0.15">
      <c r="A52" s="29">
        <v>50</v>
      </c>
      <c r="B52" s="135"/>
      <c r="C52" s="135"/>
      <c r="D52" s="141"/>
      <c r="E52" s="141"/>
      <c r="F52" s="141"/>
      <c r="G52" s="141"/>
      <c r="H52" s="141"/>
      <c r="I52" s="141"/>
      <c r="J52" s="141"/>
      <c r="K52" s="142"/>
      <c r="L52" s="140"/>
      <c r="M52" s="65">
        <f t="shared" ca="1" si="1"/>
        <v>0</v>
      </c>
    </row>
    <row r="53" spans="1:13" ht="20" customHeight="1" x14ac:dyDescent="0.15">
      <c r="A53" s="29">
        <v>51</v>
      </c>
      <c r="B53" s="135"/>
      <c r="C53" s="135"/>
      <c r="D53" s="141"/>
      <c r="E53" s="141"/>
      <c r="F53" s="141"/>
      <c r="G53" s="141"/>
      <c r="H53" s="141"/>
      <c r="I53" s="141"/>
      <c r="J53" s="141"/>
      <c r="K53" s="142"/>
      <c r="L53" s="140"/>
      <c r="M53" s="65">
        <f t="shared" ca="1" si="1"/>
        <v>0</v>
      </c>
    </row>
    <row r="54" spans="1:13" ht="20" customHeight="1" x14ac:dyDescent="0.15">
      <c r="A54" s="29">
        <v>52</v>
      </c>
      <c r="B54" s="135"/>
      <c r="C54" s="135"/>
      <c r="D54" s="141"/>
      <c r="E54" s="141"/>
      <c r="F54" s="141"/>
      <c r="G54" s="141"/>
      <c r="H54" s="141"/>
      <c r="I54" s="141"/>
      <c r="J54" s="141"/>
      <c r="K54" s="142"/>
      <c r="L54" s="140"/>
      <c r="M54" s="65">
        <f t="shared" ca="1" si="1"/>
        <v>0</v>
      </c>
    </row>
    <row r="55" spans="1:13" ht="20" customHeight="1" x14ac:dyDescent="0.15">
      <c r="A55" s="29">
        <v>53</v>
      </c>
      <c r="B55" s="135"/>
      <c r="C55" s="135"/>
      <c r="D55" s="141"/>
      <c r="E55" s="141"/>
      <c r="F55" s="141"/>
      <c r="G55" s="141"/>
      <c r="H55" s="141"/>
      <c r="I55" s="141"/>
      <c r="J55" s="141"/>
      <c r="K55" s="142"/>
      <c r="L55" s="140"/>
      <c r="M55" s="65">
        <f t="shared" ca="1" si="1"/>
        <v>0</v>
      </c>
    </row>
    <row r="56" spans="1:13" ht="20" customHeight="1" x14ac:dyDescent="0.15">
      <c r="A56" s="29">
        <v>54</v>
      </c>
      <c r="B56" s="135"/>
      <c r="C56" s="135"/>
      <c r="D56" s="141"/>
      <c r="E56" s="141"/>
      <c r="F56" s="141"/>
      <c r="G56" s="141"/>
      <c r="H56" s="141"/>
      <c r="I56" s="141"/>
      <c r="J56" s="141"/>
      <c r="K56" s="142"/>
      <c r="L56" s="140"/>
      <c r="M56" s="65">
        <f t="shared" ca="1" si="1"/>
        <v>0</v>
      </c>
    </row>
    <row r="57" spans="1:13" ht="20" customHeight="1" x14ac:dyDescent="0.15">
      <c r="A57" s="29">
        <v>55</v>
      </c>
      <c r="B57" s="135"/>
      <c r="C57" s="135"/>
      <c r="D57" s="141"/>
      <c r="E57" s="141"/>
      <c r="F57" s="141"/>
      <c r="G57" s="141"/>
      <c r="H57" s="141"/>
      <c r="I57" s="141"/>
      <c r="J57" s="141"/>
      <c r="K57" s="142"/>
      <c r="L57" s="140"/>
      <c r="M57" s="65">
        <f t="shared" ca="1" si="1"/>
        <v>0</v>
      </c>
    </row>
    <row r="58" spans="1:13" ht="20" customHeight="1" x14ac:dyDescent="0.15">
      <c r="A58" s="29">
        <v>56</v>
      </c>
      <c r="B58" s="135"/>
      <c r="C58" s="135"/>
      <c r="D58" s="141"/>
      <c r="E58" s="141"/>
      <c r="F58" s="141"/>
      <c r="G58" s="141"/>
      <c r="H58" s="141"/>
      <c r="I58" s="141"/>
      <c r="J58" s="141"/>
      <c r="K58" s="142"/>
      <c r="L58" s="140"/>
      <c r="M58" s="65">
        <f t="shared" ca="1" si="1"/>
        <v>0</v>
      </c>
    </row>
    <row r="59" spans="1:13" ht="20" customHeight="1" x14ac:dyDescent="0.15">
      <c r="A59" s="29">
        <v>57</v>
      </c>
      <c r="B59" s="135"/>
      <c r="C59" s="135"/>
      <c r="D59" s="141"/>
      <c r="E59" s="141"/>
      <c r="F59" s="141"/>
      <c r="G59" s="141"/>
      <c r="H59" s="141"/>
      <c r="I59" s="141"/>
      <c r="J59" s="141"/>
      <c r="K59" s="142"/>
      <c r="L59" s="140"/>
      <c r="M59" s="65">
        <f t="shared" ca="1" si="1"/>
        <v>0</v>
      </c>
    </row>
    <row r="60" spans="1:13" ht="20" customHeight="1" x14ac:dyDescent="0.15">
      <c r="A60" s="29">
        <v>58</v>
      </c>
      <c r="B60" s="135"/>
      <c r="C60" s="135"/>
      <c r="D60" s="141"/>
      <c r="E60" s="141"/>
      <c r="F60" s="141"/>
      <c r="G60" s="141"/>
      <c r="H60" s="141"/>
      <c r="I60" s="141"/>
      <c r="J60" s="141"/>
      <c r="K60" s="142"/>
      <c r="L60" s="140"/>
      <c r="M60" s="65">
        <f t="shared" ca="1" si="1"/>
        <v>0</v>
      </c>
    </row>
    <row r="61" spans="1:13" ht="20" customHeight="1" x14ac:dyDescent="0.15">
      <c r="A61" s="29">
        <v>59</v>
      </c>
      <c r="B61" s="135"/>
      <c r="C61" s="135"/>
      <c r="D61" s="141"/>
      <c r="E61" s="141"/>
      <c r="F61" s="141"/>
      <c r="G61" s="141"/>
      <c r="H61" s="141"/>
      <c r="I61" s="141"/>
      <c r="J61" s="141"/>
      <c r="K61" s="142"/>
      <c r="L61" s="140"/>
      <c r="M61" s="65">
        <f t="shared" ca="1" si="1"/>
        <v>0</v>
      </c>
    </row>
    <row r="62" spans="1:13" ht="20" customHeight="1" x14ac:dyDescent="0.15">
      <c r="A62" s="29">
        <v>60</v>
      </c>
      <c r="B62" s="135"/>
      <c r="C62" s="135"/>
      <c r="D62" s="141"/>
      <c r="E62" s="141"/>
      <c r="F62" s="141"/>
      <c r="G62" s="141"/>
      <c r="H62" s="141"/>
      <c r="I62" s="141"/>
      <c r="J62" s="141"/>
      <c r="K62" s="142"/>
      <c r="L62" s="140"/>
      <c r="M62" s="65">
        <f t="shared" ca="1" si="1"/>
        <v>0</v>
      </c>
    </row>
    <row r="63" spans="1:13" ht="20" customHeight="1" x14ac:dyDescent="0.15">
      <c r="A63" s="29">
        <v>61</v>
      </c>
      <c r="B63" s="135"/>
      <c r="C63" s="135"/>
      <c r="D63" s="141"/>
      <c r="E63" s="141"/>
      <c r="F63" s="141"/>
      <c r="G63" s="141"/>
      <c r="H63" s="141"/>
      <c r="I63" s="141"/>
      <c r="J63" s="141"/>
      <c r="K63" s="142"/>
      <c r="L63" s="140"/>
      <c r="M63" s="65">
        <f t="shared" ca="1" si="1"/>
        <v>0</v>
      </c>
    </row>
    <row r="64" spans="1:13" ht="20" customHeight="1" x14ac:dyDescent="0.15">
      <c r="A64" s="29">
        <v>62</v>
      </c>
      <c r="B64" s="135"/>
      <c r="C64" s="135"/>
      <c r="D64" s="141"/>
      <c r="E64" s="141"/>
      <c r="F64" s="141"/>
      <c r="G64" s="141"/>
      <c r="H64" s="141"/>
      <c r="I64" s="141"/>
      <c r="J64" s="141"/>
      <c r="K64" s="142"/>
      <c r="L64" s="140"/>
      <c r="M64" s="65">
        <f t="shared" ca="1" si="1"/>
        <v>0</v>
      </c>
    </row>
    <row r="65" spans="1:13" ht="20" customHeight="1" x14ac:dyDescent="0.15">
      <c r="A65" s="29">
        <v>63</v>
      </c>
      <c r="B65" s="135"/>
      <c r="C65" s="135"/>
      <c r="D65" s="141"/>
      <c r="E65" s="141"/>
      <c r="F65" s="141"/>
      <c r="G65" s="141"/>
      <c r="H65" s="141"/>
      <c r="I65" s="141"/>
      <c r="J65" s="141"/>
      <c r="K65" s="142"/>
      <c r="L65" s="140"/>
      <c r="M65" s="65">
        <f t="shared" ca="1" si="1"/>
        <v>0</v>
      </c>
    </row>
    <row r="66" spans="1:13" ht="20" customHeight="1" x14ac:dyDescent="0.15">
      <c r="A66" s="29">
        <v>64</v>
      </c>
      <c r="B66" s="135"/>
      <c r="C66" s="135"/>
      <c r="D66" s="141"/>
      <c r="E66" s="141"/>
      <c r="F66" s="141"/>
      <c r="G66" s="141"/>
      <c r="H66" s="141"/>
      <c r="I66" s="141"/>
      <c r="J66" s="141"/>
      <c r="K66" s="142"/>
      <c r="L66" s="140"/>
      <c r="M66" s="65">
        <f t="shared" ref="M66:M101" ca="1" si="2">IF(B66&lt;&gt;"", OFFSET(FeeFoodHKD, 0, InvoiceCurrencyOffset)*(1-InvoiceDiscount)*COUNTA(C66:J66), 0)</f>
        <v>0</v>
      </c>
    </row>
    <row r="67" spans="1:13" ht="20" customHeight="1" x14ac:dyDescent="0.15">
      <c r="A67" s="29">
        <v>65</v>
      </c>
      <c r="B67" s="135"/>
      <c r="C67" s="135"/>
      <c r="D67" s="141"/>
      <c r="E67" s="141"/>
      <c r="F67" s="141"/>
      <c r="G67" s="141"/>
      <c r="H67" s="141"/>
      <c r="I67" s="141"/>
      <c r="J67" s="141"/>
      <c r="K67" s="142"/>
      <c r="L67" s="140"/>
      <c r="M67" s="65">
        <f t="shared" ca="1" si="2"/>
        <v>0</v>
      </c>
    </row>
    <row r="68" spans="1:13" ht="20" customHeight="1" x14ac:dyDescent="0.15">
      <c r="A68" s="29">
        <v>66</v>
      </c>
      <c r="B68" s="135"/>
      <c r="C68" s="135"/>
      <c r="D68" s="141"/>
      <c r="E68" s="141"/>
      <c r="F68" s="141"/>
      <c r="G68" s="141"/>
      <c r="H68" s="141"/>
      <c r="I68" s="141"/>
      <c r="J68" s="141"/>
      <c r="K68" s="142"/>
      <c r="L68" s="140"/>
      <c r="M68" s="65">
        <f t="shared" ca="1" si="2"/>
        <v>0</v>
      </c>
    </row>
    <row r="69" spans="1:13" ht="20" customHeight="1" x14ac:dyDescent="0.15">
      <c r="A69" s="29">
        <v>67</v>
      </c>
      <c r="B69" s="135"/>
      <c r="C69" s="135"/>
      <c r="D69" s="141"/>
      <c r="E69" s="141"/>
      <c r="F69" s="141"/>
      <c r="G69" s="141"/>
      <c r="H69" s="141"/>
      <c r="I69" s="141"/>
      <c r="J69" s="141"/>
      <c r="K69" s="142"/>
      <c r="L69" s="140"/>
      <c r="M69" s="65">
        <f t="shared" ca="1" si="2"/>
        <v>0</v>
      </c>
    </row>
    <row r="70" spans="1:13" ht="20" customHeight="1" x14ac:dyDescent="0.15">
      <c r="A70" s="29">
        <v>68</v>
      </c>
      <c r="B70" s="135"/>
      <c r="C70" s="135"/>
      <c r="D70" s="141"/>
      <c r="E70" s="141"/>
      <c r="F70" s="141"/>
      <c r="G70" s="141"/>
      <c r="H70" s="141"/>
      <c r="I70" s="141"/>
      <c r="J70" s="141"/>
      <c r="K70" s="142"/>
      <c r="L70" s="140"/>
      <c r="M70" s="65">
        <f t="shared" ca="1" si="2"/>
        <v>0</v>
      </c>
    </row>
    <row r="71" spans="1:13" ht="20" customHeight="1" x14ac:dyDescent="0.15">
      <c r="A71" s="29">
        <v>69</v>
      </c>
      <c r="B71" s="135"/>
      <c r="C71" s="135"/>
      <c r="D71" s="141"/>
      <c r="E71" s="141"/>
      <c r="F71" s="141"/>
      <c r="G71" s="141"/>
      <c r="H71" s="141"/>
      <c r="I71" s="141"/>
      <c r="J71" s="141"/>
      <c r="K71" s="142"/>
      <c r="L71" s="140"/>
      <c r="M71" s="65">
        <f t="shared" ca="1" si="2"/>
        <v>0</v>
      </c>
    </row>
    <row r="72" spans="1:13" ht="20" customHeight="1" x14ac:dyDescent="0.15">
      <c r="A72" s="29">
        <v>70</v>
      </c>
      <c r="B72" s="135"/>
      <c r="C72" s="135"/>
      <c r="D72" s="141"/>
      <c r="E72" s="141"/>
      <c r="F72" s="141"/>
      <c r="G72" s="141"/>
      <c r="H72" s="141"/>
      <c r="I72" s="141"/>
      <c r="J72" s="141"/>
      <c r="K72" s="142"/>
      <c r="L72" s="140"/>
      <c r="M72" s="65">
        <f t="shared" ca="1" si="2"/>
        <v>0</v>
      </c>
    </row>
    <row r="73" spans="1:13" ht="20" customHeight="1" x14ac:dyDescent="0.15">
      <c r="A73" s="29">
        <v>71</v>
      </c>
      <c r="B73" s="135"/>
      <c r="C73" s="135"/>
      <c r="D73" s="141"/>
      <c r="E73" s="141"/>
      <c r="F73" s="141"/>
      <c r="G73" s="141"/>
      <c r="H73" s="141"/>
      <c r="I73" s="141"/>
      <c r="J73" s="141"/>
      <c r="K73" s="142"/>
      <c r="L73" s="140"/>
      <c r="M73" s="65">
        <f t="shared" ca="1" si="2"/>
        <v>0</v>
      </c>
    </row>
    <row r="74" spans="1:13" ht="20" customHeight="1" x14ac:dyDescent="0.15">
      <c r="A74" s="29">
        <v>72</v>
      </c>
      <c r="B74" s="135"/>
      <c r="C74" s="135"/>
      <c r="D74" s="141"/>
      <c r="E74" s="141"/>
      <c r="F74" s="141"/>
      <c r="G74" s="141"/>
      <c r="H74" s="141"/>
      <c r="I74" s="141"/>
      <c r="J74" s="141"/>
      <c r="K74" s="142"/>
      <c r="L74" s="140"/>
      <c r="M74" s="65">
        <f t="shared" ca="1" si="2"/>
        <v>0</v>
      </c>
    </row>
    <row r="75" spans="1:13" ht="20" customHeight="1" x14ac:dyDescent="0.15">
      <c r="A75" s="29">
        <v>73</v>
      </c>
      <c r="B75" s="135"/>
      <c r="C75" s="135"/>
      <c r="D75" s="141"/>
      <c r="E75" s="141"/>
      <c r="F75" s="141"/>
      <c r="G75" s="141"/>
      <c r="H75" s="141"/>
      <c r="I75" s="141"/>
      <c r="J75" s="141"/>
      <c r="K75" s="142"/>
      <c r="L75" s="140"/>
      <c r="M75" s="65">
        <f t="shared" ca="1" si="2"/>
        <v>0</v>
      </c>
    </row>
    <row r="76" spans="1:13" ht="20" customHeight="1" x14ac:dyDescent="0.15">
      <c r="A76" s="29">
        <v>74</v>
      </c>
      <c r="B76" s="135"/>
      <c r="C76" s="135"/>
      <c r="D76" s="141"/>
      <c r="E76" s="141"/>
      <c r="F76" s="141"/>
      <c r="G76" s="141"/>
      <c r="H76" s="141"/>
      <c r="I76" s="141"/>
      <c r="J76" s="141"/>
      <c r="K76" s="142"/>
      <c r="L76" s="140"/>
      <c r="M76" s="65">
        <f t="shared" ca="1" si="2"/>
        <v>0</v>
      </c>
    </row>
    <row r="77" spans="1:13" ht="20" customHeight="1" x14ac:dyDescent="0.15">
      <c r="A77" s="29">
        <v>75</v>
      </c>
      <c r="B77" s="135"/>
      <c r="C77" s="135"/>
      <c r="D77" s="141"/>
      <c r="E77" s="141"/>
      <c r="F77" s="141"/>
      <c r="G77" s="141"/>
      <c r="H77" s="141"/>
      <c r="I77" s="141"/>
      <c r="J77" s="141"/>
      <c r="K77" s="142"/>
      <c r="L77" s="140"/>
      <c r="M77" s="65">
        <f t="shared" ca="1" si="2"/>
        <v>0</v>
      </c>
    </row>
    <row r="78" spans="1:13" ht="20" customHeight="1" x14ac:dyDescent="0.15">
      <c r="A78" s="29">
        <v>76</v>
      </c>
      <c r="B78" s="135"/>
      <c r="C78" s="135"/>
      <c r="D78" s="141"/>
      <c r="E78" s="141"/>
      <c r="F78" s="141"/>
      <c r="G78" s="141"/>
      <c r="H78" s="141"/>
      <c r="I78" s="141"/>
      <c r="J78" s="141"/>
      <c r="K78" s="142"/>
      <c r="L78" s="140"/>
      <c r="M78" s="65">
        <f t="shared" ca="1" si="2"/>
        <v>0</v>
      </c>
    </row>
    <row r="79" spans="1:13" ht="20" customHeight="1" x14ac:dyDescent="0.15">
      <c r="A79" s="29">
        <v>77</v>
      </c>
      <c r="B79" s="135"/>
      <c r="C79" s="135"/>
      <c r="D79" s="141"/>
      <c r="E79" s="141"/>
      <c r="F79" s="141"/>
      <c r="G79" s="141"/>
      <c r="H79" s="141"/>
      <c r="I79" s="141"/>
      <c r="J79" s="141"/>
      <c r="K79" s="142"/>
      <c r="L79" s="140"/>
      <c r="M79" s="65">
        <f t="shared" ca="1" si="2"/>
        <v>0</v>
      </c>
    </row>
    <row r="80" spans="1:13" ht="20" customHeight="1" x14ac:dyDescent="0.15">
      <c r="A80" s="29">
        <v>78</v>
      </c>
      <c r="B80" s="135"/>
      <c r="C80" s="135"/>
      <c r="D80" s="141"/>
      <c r="E80" s="141"/>
      <c r="F80" s="141"/>
      <c r="G80" s="141"/>
      <c r="H80" s="141"/>
      <c r="I80" s="141"/>
      <c r="J80" s="141"/>
      <c r="K80" s="142"/>
      <c r="L80" s="140"/>
      <c r="M80" s="65">
        <f t="shared" ca="1" si="2"/>
        <v>0</v>
      </c>
    </row>
    <row r="81" spans="1:13" ht="20" customHeight="1" x14ac:dyDescent="0.15">
      <c r="A81" s="29">
        <v>79</v>
      </c>
      <c r="B81" s="135"/>
      <c r="C81" s="135"/>
      <c r="D81" s="141"/>
      <c r="E81" s="141"/>
      <c r="F81" s="141"/>
      <c r="G81" s="141"/>
      <c r="H81" s="141"/>
      <c r="I81" s="141"/>
      <c r="J81" s="141"/>
      <c r="K81" s="142"/>
      <c r="L81" s="140"/>
      <c r="M81" s="65">
        <f t="shared" ca="1" si="2"/>
        <v>0</v>
      </c>
    </row>
    <row r="82" spans="1:13" ht="20" customHeight="1" x14ac:dyDescent="0.15">
      <c r="A82" s="29">
        <v>80</v>
      </c>
      <c r="B82" s="135"/>
      <c r="C82" s="135"/>
      <c r="D82" s="141"/>
      <c r="E82" s="141"/>
      <c r="F82" s="141"/>
      <c r="G82" s="141"/>
      <c r="H82" s="141"/>
      <c r="I82" s="141"/>
      <c r="J82" s="141"/>
      <c r="K82" s="142"/>
      <c r="L82" s="140"/>
      <c r="M82" s="65">
        <f t="shared" ca="1" si="2"/>
        <v>0</v>
      </c>
    </row>
    <row r="83" spans="1:13" ht="20" customHeight="1" x14ac:dyDescent="0.15">
      <c r="A83" s="29">
        <v>81</v>
      </c>
      <c r="B83" s="135"/>
      <c r="C83" s="135"/>
      <c r="D83" s="141"/>
      <c r="E83" s="141"/>
      <c r="F83" s="141"/>
      <c r="G83" s="141"/>
      <c r="H83" s="141"/>
      <c r="I83" s="141"/>
      <c r="J83" s="141"/>
      <c r="K83" s="142"/>
      <c r="L83" s="140"/>
      <c r="M83" s="65">
        <f t="shared" ca="1" si="2"/>
        <v>0</v>
      </c>
    </row>
    <row r="84" spans="1:13" ht="20" customHeight="1" x14ac:dyDescent="0.15">
      <c r="A84" s="29">
        <v>82</v>
      </c>
      <c r="B84" s="135"/>
      <c r="C84" s="135"/>
      <c r="D84" s="141"/>
      <c r="E84" s="141"/>
      <c r="F84" s="141"/>
      <c r="G84" s="141"/>
      <c r="H84" s="141"/>
      <c r="I84" s="141"/>
      <c r="J84" s="141"/>
      <c r="K84" s="142"/>
      <c r="L84" s="140"/>
      <c r="M84" s="65">
        <f t="shared" ca="1" si="2"/>
        <v>0</v>
      </c>
    </row>
    <row r="85" spans="1:13" ht="20" customHeight="1" x14ac:dyDescent="0.15">
      <c r="A85" s="29">
        <v>83</v>
      </c>
      <c r="B85" s="135"/>
      <c r="C85" s="135"/>
      <c r="D85" s="141"/>
      <c r="E85" s="141"/>
      <c r="F85" s="141"/>
      <c r="G85" s="141"/>
      <c r="H85" s="141"/>
      <c r="I85" s="141"/>
      <c r="J85" s="141"/>
      <c r="K85" s="142"/>
      <c r="L85" s="140"/>
      <c r="M85" s="65">
        <f t="shared" ca="1" si="2"/>
        <v>0</v>
      </c>
    </row>
    <row r="86" spans="1:13" ht="20" customHeight="1" x14ac:dyDescent="0.15">
      <c r="A86" s="29">
        <v>84</v>
      </c>
      <c r="B86" s="135"/>
      <c r="C86" s="135"/>
      <c r="D86" s="141"/>
      <c r="E86" s="141"/>
      <c r="F86" s="141"/>
      <c r="G86" s="141"/>
      <c r="H86" s="141"/>
      <c r="I86" s="141"/>
      <c r="J86" s="141"/>
      <c r="K86" s="142"/>
      <c r="L86" s="140"/>
      <c r="M86" s="65">
        <f t="shared" ca="1" si="2"/>
        <v>0</v>
      </c>
    </row>
    <row r="87" spans="1:13" ht="20" customHeight="1" x14ac:dyDescent="0.15">
      <c r="A87" s="29">
        <v>85</v>
      </c>
      <c r="B87" s="135"/>
      <c r="C87" s="135"/>
      <c r="D87" s="141"/>
      <c r="E87" s="141"/>
      <c r="F87" s="141"/>
      <c r="G87" s="141"/>
      <c r="H87" s="141"/>
      <c r="I87" s="141"/>
      <c r="J87" s="141"/>
      <c r="K87" s="142"/>
      <c r="L87" s="140"/>
      <c r="M87" s="65">
        <f t="shared" ca="1" si="2"/>
        <v>0</v>
      </c>
    </row>
    <row r="88" spans="1:13" ht="20" customHeight="1" x14ac:dyDescent="0.15">
      <c r="A88" s="29">
        <v>86</v>
      </c>
      <c r="B88" s="135"/>
      <c r="C88" s="135"/>
      <c r="D88" s="141"/>
      <c r="E88" s="141"/>
      <c r="F88" s="141"/>
      <c r="G88" s="141"/>
      <c r="H88" s="141"/>
      <c r="I88" s="141"/>
      <c r="J88" s="141"/>
      <c r="K88" s="142"/>
      <c r="L88" s="140"/>
      <c r="M88" s="65">
        <f t="shared" ca="1" si="2"/>
        <v>0</v>
      </c>
    </row>
    <row r="89" spans="1:13" ht="20" customHeight="1" x14ac:dyDescent="0.15">
      <c r="A89" s="29">
        <v>87</v>
      </c>
      <c r="B89" s="135"/>
      <c r="C89" s="135"/>
      <c r="D89" s="141"/>
      <c r="E89" s="141"/>
      <c r="F89" s="141"/>
      <c r="G89" s="141"/>
      <c r="H89" s="141"/>
      <c r="I89" s="141"/>
      <c r="J89" s="141"/>
      <c r="K89" s="142"/>
      <c r="L89" s="140"/>
      <c r="M89" s="65">
        <f t="shared" ca="1" si="2"/>
        <v>0</v>
      </c>
    </row>
    <row r="90" spans="1:13" ht="20" customHeight="1" x14ac:dyDescent="0.15">
      <c r="A90" s="29">
        <v>88</v>
      </c>
      <c r="B90" s="135"/>
      <c r="C90" s="135"/>
      <c r="D90" s="141"/>
      <c r="E90" s="141"/>
      <c r="F90" s="141"/>
      <c r="G90" s="141"/>
      <c r="H90" s="141"/>
      <c r="I90" s="141"/>
      <c r="J90" s="141"/>
      <c r="K90" s="142"/>
      <c r="L90" s="140"/>
      <c r="M90" s="65">
        <f t="shared" ca="1" si="2"/>
        <v>0</v>
      </c>
    </row>
    <row r="91" spans="1:13" ht="20" customHeight="1" x14ac:dyDescent="0.15">
      <c r="A91" s="29">
        <v>89</v>
      </c>
      <c r="B91" s="135"/>
      <c r="C91" s="135"/>
      <c r="D91" s="141"/>
      <c r="E91" s="141"/>
      <c r="F91" s="141"/>
      <c r="G91" s="141"/>
      <c r="H91" s="141"/>
      <c r="I91" s="141"/>
      <c r="J91" s="141"/>
      <c r="K91" s="142"/>
      <c r="L91" s="140"/>
      <c r="M91" s="65">
        <f t="shared" ca="1" si="2"/>
        <v>0</v>
      </c>
    </row>
    <row r="92" spans="1:13" ht="20" customHeight="1" x14ac:dyDescent="0.15">
      <c r="A92" s="29">
        <v>90</v>
      </c>
      <c r="B92" s="135"/>
      <c r="C92" s="135"/>
      <c r="D92" s="141"/>
      <c r="E92" s="141"/>
      <c r="F92" s="141"/>
      <c r="G92" s="141"/>
      <c r="H92" s="141"/>
      <c r="I92" s="141"/>
      <c r="J92" s="141"/>
      <c r="K92" s="142"/>
      <c r="L92" s="140"/>
      <c r="M92" s="65">
        <f t="shared" ca="1" si="2"/>
        <v>0</v>
      </c>
    </row>
    <row r="93" spans="1:13" ht="20" customHeight="1" x14ac:dyDescent="0.15">
      <c r="A93" s="29">
        <v>91</v>
      </c>
      <c r="B93" s="135"/>
      <c r="C93" s="135"/>
      <c r="D93" s="141"/>
      <c r="E93" s="141"/>
      <c r="F93" s="141"/>
      <c r="G93" s="141"/>
      <c r="H93" s="141"/>
      <c r="I93" s="141"/>
      <c r="J93" s="141"/>
      <c r="K93" s="142"/>
      <c r="L93" s="140"/>
      <c r="M93" s="65">
        <f t="shared" ca="1" si="2"/>
        <v>0</v>
      </c>
    </row>
    <row r="94" spans="1:13" ht="20" customHeight="1" x14ac:dyDescent="0.15">
      <c r="A94" s="29">
        <v>92</v>
      </c>
      <c r="B94" s="135"/>
      <c r="C94" s="135"/>
      <c r="D94" s="141"/>
      <c r="E94" s="141"/>
      <c r="F94" s="141"/>
      <c r="G94" s="141"/>
      <c r="H94" s="141"/>
      <c r="I94" s="141"/>
      <c r="J94" s="141"/>
      <c r="K94" s="142"/>
      <c r="L94" s="140"/>
      <c r="M94" s="65">
        <f t="shared" ca="1" si="2"/>
        <v>0</v>
      </c>
    </row>
    <row r="95" spans="1:13" ht="20" customHeight="1" x14ac:dyDescent="0.15">
      <c r="A95" s="29">
        <v>93</v>
      </c>
      <c r="B95" s="135"/>
      <c r="C95" s="135"/>
      <c r="D95" s="141"/>
      <c r="E95" s="141"/>
      <c r="F95" s="141"/>
      <c r="G95" s="141"/>
      <c r="H95" s="141"/>
      <c r="I95" s="141"/>
      <c r="J95" s="141"/>
      <c r="K95" s="142"/>
      <c r="L95" s="140"/>
      <c r="M95" s="65">
        <f t="shared" ca="1" si="2"/>
        <v>0</v>
      </c>
    </row>
    <row r="96" spans="1:13" ht="20" customHeight="1" x14ac:dyDescent="0.15">
      <c r="A96" s="29">
        <v>94</v>
      </c>
      <c r="B96" s="135"/>
      <c r="C96" s="135"/>
      <c r="D96" s="141"/>
      <c r="E96" s="141"/>
      <c r="F96" s="141"/>
      <c r="G96" s="141"/>
      <c r="H96" s="141"/>
      <c r="I96" s="141"/>
      <c r="J96" s="141"/>
      <c r="K96" s="142"/>
      <c r="L96" s="140"/>
      <c r="M96" s="65">
        <f t="shared" ca="1" si="2"/>
        <v>0</v>
      </c>
    </row>
    <row r="97" spans="1:13" ht="20" customHeight="1" x14ac:dyDescent="0.15">
      <c r="A97" s="29">
        <v>95</v>
      </c>
      <c r="B97" s="135"/>
      <c r="C97" s="135"/>
      <c r="D97" s="141"/>
      <c r="E97" s="141"/>
      <c r="F97" s="141"/>
      <c r="G97" s="141"/>
      <c r="H97" s="141"/>
      <c r="I97" s="141"/>
      <c r="J97" s="141"/>
      <c r="K97" s="142"/>
      <c r="L97" s="140"/>
      <c r="M97" s="65">
        <f t="shared" ca="1" si="2"/>
        <v>0</v>
      </c>
    </row>
    <row r="98" spans="1:13" ht="20" customHeight="1" x14ac:dyDescent="0.15">
      <c r="A98" s="29">
        <v>96</v>
      </c>
      <c r="B98" s="135"/>
      <c r="C98" s="135"/>
      <c r="D98" s="141"/>
      <c r="E98" s="141"/>
      <c r="F98" s="141"/>
      <c r="G98" s="141"/>
      <c r="H98" s="141"/>
      <c r="I98" s="141"/>
      <c r="J98" s="141"/>
      <c r="K98" s="142"/>
      <c r="L98" s="140"/>
      <c r="M98" s="65">
        <f t="shared" ca="1" si="2"/>
        <v>0</v>
      </c>
    </row>
    <row r="99" spans="1:13" ht="20" customHeight="1" x14ac:dyDescent="0.15">
      <c r="A99" s="29">
        <v>97</v>
      </c>
      <c r="B99" s="135"/>
      <c r="C99" s="135"/>
      <c r="D99" s="141"/>
      <c r="E99" s="141"/>
      <c r="F99" s="141"/>
      <c r="G99" s="141"/>
      <c r="H99" s="141"/>
      <c r="I99" s="141"/>
      <c r="J99" s="141"/>
      <c r="K99" s="142"/>
      <c r="L99" s="140"/>
      <c r="M99" s="65">
        <f t="shared" ca="1" si="2"/>
        <v>0</v>
      </c>
    </row>
    <row r="100" spans="1:13" ht="20" customHeight="1" x14ac:dyDescent="0.15">
      <c r="A100" s="29">
        <v>98</v>
      </c>
      <c r="B100" s="135"/>
      <c r="C100" s="135"/>
      <c r="D100" s="141"/>
      <c r="E100" s="141"/>
      <c r="F100" s="141"/>
      <c r="G100" s="141"/>
      <c r="H100" s="141"/>
      <c r="I100" s="141"/>
      <c r="J100" s="141"/>
      <c r="K100" s="142"/>
      <c r="L100" s="140"/>
      <c r="M100" s="65">
        <f t="shared" ca="1" si="2"/>
        <v>0</v>
      </c>
    </row>
    <row r="101" spans="1:13" ht="20" customHeight="1" x14ac:dyDescent="0.15">
      <c r="A101" s="29">
        <v>99</v>
      </c>
      <c r="B101" s="135"/>
      <c r="C101" s="135"/>
      <c r="D101" s="141"/>
      <c r="E101" s="141"/>
      <c r="F101" s="141"/>
      <c r="G101" s="141"/>
      <c r="H101" s="141"/>
      <c r="I101" s="141"/>
      <c r="J101" s="141"/>
      <c r="K101" s="142"/>
      <c r="L101" s="140"/>
      <c r="M101" s="65">
        <f t="shared" ca="1" si="2"/>
        <v>0</v>
      </c>
    </row>
  </sheetData>
  <sheetProtection algorithmName="SHA-512" hashValue="BwCRWkLaGcQr8jwRyfsw35tXIk1w7DbQ2nKuF29qCA6lEjdmoIhxF4maOhoq1OdXvcE5jHOUXhYCbiDTyYw99g==" saltValue="26pz36DoGnZ9dgohk0Yu+Q==" spinCount="100000" sheet="1" selectLockedCells="1"/>
  <dataValidations count="1">
    <dataValidation type="list" allowBlank="1" showInputMessage="1" showErrorMessage="1" sqref="C2:K101" xr:uid="{00000000-0002-0000-0400-000000000000}">
      <formula1>CheckBox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897"/>
  <sheetViews>
    <sheetView topLeftCell="AF1" zoomScale="216" zoomScaleNormal="216" workbookViewId="0">
      <selection activeCell="AL8" sqref="AL8"/>
    </sheetView>
  </sheetViews>
  <sheetFormatPr baseColWidth="10" defaultRowHeight="13" x14ac:dyDescent="0.15"/>
  <cols>
    <col min="1" max="7" width="10.83203125" hidden="1" customWidth="1"/>
    <col min="8" max="8" width="10.83203125" style="13" hidden="1" customWidth="1"/>
    <col min="9" max="11" width="10.83203125" hidden="1" customWidth="1"/>
    <col min="12" max="12" width="40.33203125" hidden="1" customWidth="1"/>
    <col min="13" max="14" width="5.1640625" hidden="1" customWidth="1"/>
    <col min="15" max="20" width="10.83203125" hidden="1" customWidth="1"/>
    <col min="21" max="21" width="17.6640625" hidden="1" customWidth="1"/>
    <col min="22" max="22" width="44.6640625" hidden="1" customWidth="1"/>
    <col min="23" max="23" width="5.1640625" hidden="1" customWidth="1"/>
    <col min="24" max="28" width="12.6640625" hidden="1" customWidth="1"/>
    <col min="29" max="29" width="20.1640625" hidden="1" customWidth="1"/>
    <col min="30" max="30" width="33.83203125" hidden="1" customWidth="1"/>
    <col min="31" max="31" width="5.1640625" hidden="1" customWidth="1"/>
    <col min="32" max="32" width="10.33203125" customWidth="1"/>
    <col min="33" max="34" width="10.83203125" customWidth="1"/>
  </cols>
  <sheetData>
    <row r="1" spans="1:31" ht="16" x14ac:dyDescent="0.2">
      <c r="A1" s="13" t="s">
        <v>37</v>
      </c>
      <c r="B1" s="18" t="s">
        <v>43</v>
      </c>
      <c r="C1" s="18" t="s">
        <v>41</v>
      </c>
      <c r="D1" s="18" t="s">
        <v>42</v>
      </c>
      <c r="E1" s="18" t="s">
        <v>44</v>
      </c>
      <c r="F1" s="18" t="s">
        <v>45</v>
      </c>
      <c r="H1" s="39" t="s">
        <v>2161</v>
      </c>
      <c r="J1" s="13" t="s">
        <v>41</v>
      </c>
      <c r="U1" s="70" t="s">
        <v>308</v>
      </c>
      <c r="V1" s="69"/>
      <c r="W1" s="71"/>
      <c r="AC1" s="70" t="s">
        <v>308</v>
      </c>
      <c r="AD1" s="69"/>
      <c r="AE1" s="71"/>
    </row>
    <row r="2" spans="1:31" x14ac:dyDescent="0.15">
      <c r="B2" t="s">
        <v>11</v>
      </c>
      <c r="C2">
        <v>1500</v>
      </c>
      <c r="D2">
        <v>192</v>
      </c>
      <c r="E2">
        <v>145</v>
      </c>
      <c r="F2">
        <v>165</v>
      </c>
      <c r="H2" s="13" t="s">
        <v>81</v>
      </c>
      <c r="J2" s="13" t="s">
        <v>42</v>
      </c>
      <c r="U2" s="70" t="s">
        <v>123</v>
      </c>
      <c r="V2" s="70" t="s">
        <v>124</v>
      </c>
      <c r="W2" s="71" t="s">
        <v>309</v>
      </c>
      <c r="AC2" s="70" t="s">
        <v>124</v>
      </c>
      <c r="AD2" s="70" t="s">
        <v>125</v>
      </c>
      <c r="AE2" s="71" t="s">
        <v>309</v>
      </c>
    </row>
    <row r="3" spans="1:31" x14ac:dyDescent="0.15">
      <c r="B3" t="s">
        <v>46</v>
      </c>
      <c r="C3">
        <v>1500</v>
      </c>
      <c r="D3">
        <v>192</v>
      </c>
      <c r="E3">
        <v>145</v>
      </c>
      <c r="F3">
        <v>165</v>
      </c>
      <c r="J3" s="13"/>
      <c r="L3" s="70" t="s">
        <v>310</v>
      </c>
      <c r="M3" s="71"/>
      <c r="U3" s="68" t="s">
        <v>180</v>
      </c>
      <c r="V3" s="68" t="s">
        <v>278</v>
      </c>
      <c r="W3" s="71"/>
      <c r="AC3" s="68" t="s">
        <v>278</v>
      </c>
      <c r="AD3" s="68" t="s">
        <v>278</v>
      </c>
      <c r="AE3" s="71"/>
    </row>
    <row r="4" spans="1:31" x14ac:dyDescent="0.15">
      <c r="B4" t="s">
        <v>47</v>
      </c>
      <c r="C4">
        <v>450</v>
      </c>
      <c r="D4">
        <v>58</v>
      </c>
      <c r="E4">
        <v>43</v>
      </c>
      <c r="F4">
        <v>50</v>
      </c>
      <c r="J4" s="13"/>
      <c r="L4" s="70" t="s">
        <v>123</v>
      </c>
      <c r="M4" s="71" t="s">
        <v>309</v>
      </c>
      <c r="U4" s="68" t="s">
        <v>307</v>
      </c>
      <c r="V4" s="69"/>
      <c r="W4" s="71"/>
      <c r="AC4" s="68" t="s">
        <v>306</v>
      </c>
      <c r="AD4" s="69"/>
      <c r="AE4" s="71"/>
    </row>
    <row r="5" spans="1:31" ht="16" x14ac:dyDescent="0.2">
      <c r="B5" s="18" t="s">
        <v>48</v>
      </c>
      <c r="C5" s="18" t="s">
        <v>41</v>
      </c>
      <c r="D5" s="18" t="s">
        <v>42</v>
      </c>
      <c r="E5" s="18" t="s">
        <v>44</v>
      </c>
      <c r="F5" s="18" t="s">
        <v>45</v>
      </c>
      <c r="L5" s="68" t="s">
        <v>180</v>
      </c>
      <c r="M5" s="71">
        <v>1</v>
      </c>
      <c r="U5" s="68" t="s">
        <v>278</v>
      </c>
      <c r="V5" s="68" t="s">
        <v>278</v>
      </c>
      <c r="W5" s="71"/>
      <c r="AC5" s="68" t="s">
        <v>394</v>
      </c>
      <c r="AD5" s="68" t="s">
        <v>278</v>
      </c>
      <c r="AE5" s="71">
        <v>1</v>
      </c>
    </row>
    <row r="6" spans="1:31" x14ac:dyDescent="0.15">
      <c r="B6" s="13" t="s">
        <v>51</v>
      </c>
      <c r="C6">
        <v>600</v>
      </c>
      <c r="D6">
        <v>77</v>
      </c>
      <c r="E6" s="13">
        <v>58</v>
      </c>
      <c r="F6">
        <v>66</v>
      </c>
      <c r="L6" s="72" t="s">
        <v>354</v>
      </c>
      <c r="M6" s="74">
        <v>14</v>
      </c>
      <c r="U6" s="68" t="s">
        <v>306</v>
      </c>
      <c r="V6" s="69"/>
      <c r="W6" s="71"/>
      <c r="AC6" s="68" t="s">
        <v>1858</v>
      </c>
      <c r="AD6" s="69"/>
      <c r="AE6" s="71">
        <v>1</v>
      </c>
    </row>
    <row r="7" spans="1:31" ht="16" x14ac:dyDescent="0.2">
      <c r="B7" s="18" t="s">
        <v>49</v>
      </c>
      <c r="C7" s="18" t="s">
        <v>41</v>
      </c>
      <c r="D7" s="18" t="s">
        <v>42</v>
      </c>
      <c r="E7" s="18" t="s">
        <v>44</v>
      </c>
      <c r="F7" s="18" t="s">
        <v>45</v>
      </c>
      <c r="J7" s="13" t="s">
        <v>178</v>
      </c>
      <c r="L7" s="72" t="s">
        <v>353</v>
      </c>
      <c r="M7" s="74">
        <v>21</v>
      </c>
      <c r="U7" s="68" t="s">
        <v>354</v>
      </c>
      <c r="V7" s="68" t="s">
        <v>278</v>
      </c>
      <c r="W7" s="71"/>
      <c r="AC7" s="68" t="s">
        <v>392</v>
      </c>
      <c r="AD7" s="68" t="s">
        <v>278</v>
      </c>
      <c r="AE7" s="71">
        <v>1</v>
      </c>
    </row>
    <row r="8" spans="1:31" x14ac:dyDescent="0.15">
      <c r="B8" t="s">
        <v>36</v>
      </c>
      <c r="J8" s="13" t="s">
        <v>162</v>
      </c>
      <c r="L8" s="72" t="s">
        <v>351</v>
      </c>
      <c r="M8" s="74">
        <v>17</v>
      </c>
      <c r="U8" s="159"/>
      <c r="V8" s="72" t="s">
        <v>394</v>
      </c>
      <c r="W8" s="74">
        <v>1</v>
      </c>
      <c r="AC8" s="68" t="s">
        <v>1859</v>
      </c>
      <c r="AD8" s="69"/>
      <c r="AE8" s="71">
        <v>1</v>
      </c>
    </row>
    <row r="9" spans="1:31" x14ac:dyDescent="0.15">
      <c r="B9" t="s">
        <v>50</v>
      </c>
      <c r="C9">
        <v>380</v>
      </c>
      <c r="D9">
        <v>48.7</v>
      </c>
      <c r="E9">
        <v>39</v>
      </c>
      <c r="F9">
        <v>45</v>
      </c>
      <c r="J9" s="13" t="s">
        <v>317</v>
      </c>
      <c r="L9" s="72" t="s">
        <v>355</v>
      </c>
      <c r="M9" s="74">
        <v>14</v>
      </c>
      <c r="U9" s="159"/>
      <c r="V9" s="72" t="s">
        <v>392</v>
      </c>
      <c r="W9" s="74">
        <v>1</v>
      </c>
      <c r="AC9" s="68" t="s">
        <v>393</v>
      </c>
      <c r="AD9" s="68" t="s">
        <v>278</v>
      </c>
      <c r="AE9" s="71">
        <v>1</v>
      </c>
    </row>
    <row r="10" spans="1:31" x14ac:dyDescent="0.15">
      <c r="J10" s="13" t="s">
        <v>2149</v>
      </c>
      <c r="L10" s="72" t="s">
        <v>356</v>
      </c>
      <c r="M10" s="74">
        <v>16</v>
      </c>
      <c r="U10" s="159"/>
      <c r="V10" s="72" t="s">
        <v>393</v>
      </c>
      <c r="W10" s="74">
        <v>11</v>
      </c>
      <c r="AC10" s="159"/>
      <c r="AD10" s="72" t="s">
        <v>477</v>
      </c>
      <c r="AE10" s="74">
        <v>1</v>
      </c>
    </row>
    <row r="11" spans="1:31" x14ac:dyDescent="0.15">
      <c r="L11" s="72" t="s">
        <v>357</v>
      </c>
      <c r="M11" s="74">
        <v>59</v>
      </c>
      <c r="U11" s="68" t="s">
        <v>358</v>
      </c>
      <c r="V11" s="69"/>
      <c r="W11" s="71">
        <v>13</v>
      </c>
      <c r="AC11" s="159"/>
      <c r="AD11" s="72" t="s">
        <v>530</v>
      </c>
      <c r="AE11" s="74">
        <v>1</v>
      </c>
    </row>
    <row r="12" spans="1:31" x14ac:dyDescent="0.15">
      <c r="L12" s="72" t="s">
        <v>352</v>
      </c>
      <c r="M12" s="74">
        <v>7</v>
      </c>
      <c r="U12" s="68" t="s">
        <v>353</v>
      </c>
      <c r="V12" s="68" t="s">
        <v>278</v>
      </c>
      <c r="W12" s="71"/>
      <c r="AC12" s="159"/>
      <c r="AD12" s="72" t="s">
        <v>478</v>
      </c>
      <c r="AE12" s="74">
        <v>1</v>
      </c>
    </row>
    <row r="13" spans="1:31" x14ac:dyDescent="0.15">
      <c r="L13" s="72" t="s">
        <v>690</v>
      </c>
      <c r="M13" s="74">
        <v>3</v>
      </c>
      <c r="U13" s="159"/>
      <c r="V13" s="72" t="s">
        <v>399</v>
      </c>
      <c r="W13" s="74">
        <v>1</v>
      </c>
      <c r="AC13" s="159"/>
      <c r="AD13" s="72" t="s">
        <v>479</v>
      </c>
      <c r="AE13" s="74">
        <v>1</v>
      </c>
    </row>
    <row r="14" spans="1:31" x14ac:dyDescent="0.15">
      <c r="A14" s="13" t="s">
        <v>2096</v>
      </c>
      <c r="B14" s="72" t="s">
        <v>354</v>
      </c>
      <c r="I14" s="165"/>
      <c r="L14" s="72" t="s">
        <v>157</v>
      </c>
      <c r="M14" s="74">
        <v>4</v>
      </c>
      <c r="U14" s="159"/>
      <c r="V14" s="72" t="s">
        <v>402</v>
      </c>
      <c r="W14" s="74">
        <v>1</v>
      </c>
      <c r="AC14" s="159"/>
      <c r="AD14" s="72" t="s">
        <v>480</v>
      </c>
      <c r="AE14" s="74">
        <v>1</v>
      </c>
    </row>
    <row r="15" spans="1:31" x14ac:dyDescent="0.15">
      <c r="A15" s="13" t="s">
        <v>2096</v>
      </c>
      <c r="B15" s="72" t="s">
        <v>353</v>
      </c>
      <c r="I15" s="165"/>
      <c r="L15" s="72" t="s">
        <v>161</v>
      </c>
      <c r="M15" s="74">
        <v>14</v>
      </c>
      <c r="U15" s="159"/>
      <c r="V15" s="72" t="s">
        <v>544</v>
      </c>
      <c r="W15" s="74">
        <v>1</v>
      </c>
      <c r="AC15" s="159"/>
      <c r="AD15" s="72" t="s">
        <v>481</v>
      </c>
      <c r="AE15" s="74">
        <v>1</v>
      </c>
    </row>
    <row r="16" spans="1:31" x14ac:dyDescent="0.15">
      <c r="A16" s="13" t="s">
        <v>2096</v>
      </c>
      <c r="B16" s="72" t="s">
        <v>351</v>
      </c>
      <c r="I16" s="165"/>
      <c r="L16" s="72" t="s">
        <v>169</v>
      </c>
      <c r="M16" s="74">
        <v>14</v>
      </c>
      <c r="U16" s="159"/>
      <c r="V16" s="72" t="s">
        <v>403</v>
      </c>
      <c r="W16" s="74">
        <v>1</v>
      </c>
      <c r="AC16" s="159"/>
      <c r="AD16" s="72" t="s">
        <v>536</v>
      </c>
      <c r="AE16" s="74">
        <v>1</v>
      </c>
    </row>
    <row r="17" spans="1:31" x14ac:dyDescent="0.15">
      <c r="A17" s="13" t="s">
        <v>2096</v>
      </c>
      <c r="B17" s="72" t="s">
        <v>355</v>
      </c>
      <c r="L17" s="72" t="s">
        <v>179</v>
      </c>
      <c r="M17" s="74">
        <v>4</v>
      </c>
      <c r="U17" s="159"/>
      <c r="V17" s="72" t="s">
        <v>397</v>
      </c>
      <c r="W17" s="74">
        <v>4</v>
      </c>
      <c r="AC17" s="159"/>
      <c r="AD17" s="72" t="s">
        <v>482</v>
      </c>
      <c r="AE17" s="74">
        <v>1</v>
      </c>
    </row>
    <row r="18" spans="1:31" x14ac:dyDescent="0.15">
      <c r="A18" s="13" t="s">
        <v>2096</v>
      </c>
      <c r="B18" s="72" t="s">
        <v>356</v>
      </c>
      <c r="L18" s="72" t="s">
        <v>744</v>
      </c>
      <c r="M18" s="74">
        <v>6</v>
      </c>
      <c r="U18" s="159"/>
      <c r="V18" s="72" t="s">
        <v>398</v>
      </c>
      <c r="W18" s="74">
        <v>1</v>
      </c>
      <c r="AC18" s="159"/>
      <c r="AD18" s="72" t="s">
        <v>483</v>
      </c>
      <c r="AE18" s="74">
        <v>1</v>
      </c>
    </row>
    <row r="19" spans="1:31" x14ac:dyDescent="0.15">
      <c r="A19" s="13" t="s">
        <v>2096</v>
      </c>
      <c r="B19" s="72" t="s">
        <v>357</v>
      </c>
      <c r="L19" s="72" t="s">
        <v>386</v>
      </c>
      <c r="M19" s="74">
        <v>1</v>
      </c>
      <c r="U19" s="159"/>
      <c r="V19" s="72" t="s">
        <v>401</v>
      </c>
      <c r="W19" s="74">
        <v>1</v>
      </c>
      <c r="AC19" s="159"/>
      <c r="AD19" s="72" t="s">
        <v>484</v>
      </c>
      <c r="AE19" s="74">
        <v>1</v>
      </c>
    </row>
    <row r="20" spans="1:31" x14ac:dyDescent="0.15">
      <c r="A20" s="13" t="s">
        <v>2096</v>
      </c>
      <c r="B20" s="72" t="s">
        <v>352</v>
      </c>
      <c r="L20" s="72" t="s">
        <v>748</v>
      </c>
      <c r="M20" s="74">
        <v>11</v>
      </c>
      <c r="U20" s="159"/>
      <c r="V20" s="72" t="s">
        <v>395</v>
      </c>
      <c r="W20" s="74">
        <v>1</v>
      </c>
      <c r="AC20" s="68" t="s">
        <v>1860</v>
      </c>
      <c r="AD20" s="69"/>
      <c r="AE20" s="71">
        <v>11</v>
      </c>
    </row>
    <row r="21" spans="1:31" x14ac:dyDescent="0.15">
      <c r="A21" s="13" t="s">
        <v>2096</v>
      </c>
      <c r="B21" s="72" t="s">
        <v>744</v>
      </c>
      <c r="L21" s="72" t="s">
        <v>154</v>
      </c>
      <c r="M21" s="74">
        <v>3</v>
      </c>
      <c r="U21" s="159"/>
      <c r="V21" s="72" t="s">
        <v>405</v>
      </c>
      <c r="W21" s="74">
        <v>1</v>
      </c>
      <c r="AC21" s="68" t="s">
        <v>399</v>
      </c>
      <c r="AD21" s="68" t="s">
        <v>278</v>
      </c>
      <c r="AE21" s="71">
        <v>1</v>
      </c>
    </row>
    <row r="22" spans="1:31" x14ac:dyDescent="0.15">
      <c r="A22" s="13" t="s">
        <v>2096</v>
      </c>
      <c r="B22" s="72" t="s">
        <v>386</v>
      </c>
      <c r="L22" s="72" t="s">
        <v>144</v>
      </c>
      <c r="M22" s="74">
        <v>20</v>
      </c>
      <c r="U22" s="159"/>
      <c r="V22" s="72" t="s">
        <v>396</v>
      </c>
      <c r="W22" s="74">
        <v>1</v>
      </c>
      <c r="AC22" s="68" t="s">
        <v>1861</v>
      </c>
      <c r="AD22" s="69"/>
      <c r="AE22" s="71">
        <v>1</v>
      </c>
    </row>
    <row r="23" spans="1:31" x14ac:dyDescent="0.15">
      <c r="L23" s="72" t="s">
        <v>793</v>
      </c>
      <c r="M23" s="74">
        <v>28</v>
      </c>
      <c r="U23" s="159"/>
      <c r="V23" s="72" t="s">
        <v>400</v>
      </c>
      <c r="W23" s="74">
        <v>3</v>
      </c>
      <c r="AC23" s="68" t="s">
        <v>402</v>
      </c>
      <c r="AD23" s="68" t="s">
        <v>278</v>
      </c>
      <c r="AE23" s="71">
        <v>1</v>
      </c>
    </row>
    <row r="24" spans="1:31" x14ac:dyDescent="0.15">
      <c r="A24" s="13" t="s">
        <v>11</v>
      </c>
      <c r="B24" s="72" t="s">
        <v>154</v>
      </c>
      <c r="L24" s="72" t="s">
        <v>156</v>
      </c>
      <c r="M24" s="74">
        <v>3</v>
      </c>
      <c r="U24" s="159"/>
      <c r="V24" s="72" t="s">
        <v>404</v>
      </c>
      <c r="W24" s="74">
        <v>4</v>
      </c>
      <c r="AC24" s="68" t="s">
        <v>1862</v>
      </c>
      <c r="AD24" s="69"/>
      <c r="AE24" s="71">
        <v>1</v>
      </c>
    </row>
    <row r="25" spans="1:31" x14ac:dyDescent="0.15">
      <c r="A25" s="13" t="s">
        <v>11</v>
      </c>
      <c r="B25" s="72" t="s">
        <v>144</v>
      </c>
      <c r="L25" s="72" t="s">
        <v>149</v>
      </c>
      <c r="M25" s="74">
        <v>33</v>
      </c>
      <c r="U25" s="68" t="s">
        <v>359</v>
      </c>
      <c r="V25" s="69"/>
      <c r="W25" s="71">
        <v>20</v>
      </c>
      <c r="AC25" s="68" t="s">
        <v>544</v>
      </c>
      <c r="AD25" s="68" t="s">
        <v>278</v>
      </c>
      <c r="AE25" s="71">
        <v>1</v>
      </c>
    </row>
    <row r="26" spans="1:31" x14ac:dyDescent="0.15">
      <c r="A26" s="13" t="s">
        <v>11</v>
      </c>
      <c r="B26" s="72" t="s">
        <v>793</v>
      </c>
      <c r="L26" s="72" t="s">
        <v>155</v>
      </c>
      <c r="M26" s="74">
        <v>4</v>
      </c>
      <c r="U26" s="68" t="s">
        <v>351</v>
      </c>
      <c r="V26" s="68" t="s">
        <v>278</v>
      </c>
      <c r="W26" s="71"/>
      <c r="AC26" s="68" t="s">
        <v>1863</v>
      </c>
      <c r="AD26" s="69"/>
      <c r="AE26" s="71">
        <v>1</v>
      </c>
    </row>
    <row r="27" spans="1:31" x14ac:dyDescent="0.15">
      <c r="A27" s="13" t="s">
        <v>11</v>
      </c>
      <c r="B27" s="72" t="s">
        <v>156</v>
      </c>
      <c r="L27" s="72" t="s">
        <v>187</v>
      </c>
      <c r="M27" s="74">
        <v>3</v>
      </c>
      <c r="U27" s="159"/>
      <c r="V27" s="72" t="s">
        <v>407</v>
      </c>
      <c r="W27" s="74">
        <v>1</v>
      </c>
      <c r="AC27" s="68" t="s">
        <v>403</v>
      </c>
      <c r="AD27" s="68" t="s">
        <v>278</v>
      </c>
      <c r="AE27" s="71">
        <v>1</v>
      </c>
    </row>
    <row r="28" spans="1:31" x14ac:dyDescent="0.15">
      <c r="A28" s="13" t="s">
        <v>11</v>
      </c>
      <c r="B28" s="72" t="s">
        <v>149</v>
      </c>
      <c r="L28" s="72" t="s">
        <v>197</v>
      </c>
      <c r="M28" s="74">
        <v>2</v>
      </c>
      <c r="U28" s="159"/>
      <c r="V28" s="72" t="s">
        <v>406</v>
      </c>
      <c r="W28" s="74">
        <v>1</v>
      </c>
      <c r="AC28" s="68" t="s">
        <v>1864</v>
      </c>
      <c r="AD28" s="69"/>
      <c r="AE28" s="71">
        <v>1</v>
      </c>
    </row>
    <row r="29" spans="1:31" x14ac:dyDescent="0.15">
      <c r="A29" s="13" t="s">
        <v>11</v>
      </c>
      <c r="B29" s="72" t="s">
        <v>155</v>
      </c>
      <c r="L29" s="72" t="s">
        <v>191</v>
      </c>
      <c r="M29" s="74">
        <v>20</v>
      </c>
      <c r="U29" s="159"/>
      <c r="V29" s="72" t="s">
        <v>409</v>
      </c>
      <c r="W29" s="74">
        <v>1</v>
      </c>
      <c r="AC29" s="68" t="s">
        <v>397</v>
      </c>
      <c r="AD29" s="68" t="s">
        <v>278</v>
      </c>
      <c r="AE29" s="71">
        <v>1</v>
      </c>
    </row>
    <row r="30" spans="1:31" x14ac:dyDescent="0.15">
      <c r="A30" s="13" t="s">
        <v>11</v>
      </c>
      <c r="B30" s="72" t="s">
        <v>690</v>
      </c>
      <c r="L30" s="72" t="s">
        <v>269</v>
      </c>
      <c r="M30" s="74">
        <v>15</v>
      </c>
      <c r="U30" s="159"/>
      <c r="V30" s="72" t="s">
        <v>410</v>
      </c>
      <c r="W30" s="74">
        <v>1</v>
      </c>
      <c r="AC30" s="159"/>
      <c r="AD30" s="72" t="s">
        <v>486</v>
      </c>
      <c r="AE30" s="74">
        <v>1</v>
      </c>
    </row>
    <row r="31" spans="1:31" x14ac:dyDescent="0.15">
      <c r="A31" s="13" t="s">
        <v>11</v>
      </c>
      <c r="B31" s="161" t="s">
        <v>2097</v>
      </c>
      <c r="L31" s="72" t="s">
        <v>199</v>
      </c>
      <c r="M31" s="74">
        <v>3</v>
      </c>
      <c r="U31" s="159"/>
      <c r="V31" s="72" t="s">
        <v>413</v>
      </c>
      <c r="W31" s="74">
        <v>1</v>
      </c>
      <c r="AC31" s="159"/>
      <c r="AD31" s="72" t="s">
        <v>485</v>
      </c>
      <c r="AE31" s="74">
        <v>1</v>
      </c>
    </row>
    <row r="32" spans="1:31" x14ac:dyDescent="0.15">
      <c r="A32" s="13" t="s">
        <v>11</v>
      </c>
      <c r="B32" s="161" t="s">
        <v>2098</v>
      </c>
      <c r="L32" s="72" t="s">
        <v>201</v>
      </c>
      <c r="M32" s="74">
        <v>15</v>
      </c>
      <c r="U32" s="159"/>
      <c r="V32" s="72" t="s">
        <v>412</v>
      </c>
      <c r="W32" s="74">
        <v>1</v>
      </c>
      <c r="AC32" s="159"/>
      <c r="AD32" s="72" t="s">
        <v>487</v>
      </c>
      <c r="AE32" s="74">
        <v>1</v>
      </c>
    </row>
    <row r="33" spans="1:31" x14ac:dyDescent="0.15">
      <c r="A33" s="13" t="s">
        <v>11</v>
      </c>
      <c r="B33" s="161" t="s">
        <v>2099</v>
      </c>
      <c r="L33" s="72" t="s">
        <v>207</v>
      </c>
      <c r="M33" s="74">
        <v>49</v>
      </c>
      <c r="U33" s="159"/>
      <c r="V33" s="72" t="s">
        <v>414</v>
      </c>
      <c r="W33" s="74">
        <v>1</v>
      </c>
      <c r="AC33" s="68" t="s">
        <v>1865</v>
      </c>
      <c r="AD33" s="69"/>
      <c r="AE33" s="71">
        <v>4</v>
      </c>
    </row>
    <row r="34" spans="1:31" x14ac:dyDescent="0.15">
      <c r="A34" s="13" t="s">
        <v>11</v>
      </c>
      <c r="B34" s="72" t="s">
        <v>157</v>
      </c>
      <c r="L34" s="72" t="s">
        <v>329</v>
      </c>
      <c r="M34" s="74">
        <v>1</v>
      </c>
      <c r="U34" s="159"/>
      <c r="V34" s="72" t="s">
        <v>418</v>
      </c>
      <c r="W34" s="74">
        <v>1</v>
      </c>
      <c r="AC34" s="68" t="s">
        <v>398</v>
      </c>
      <c r="AD34" s="68" t="s">
        <v>278</v>
      </c>
      <c r="AE34" s="71">
        <v>1</v>
      </c>
    </row>
    <row r="35" spans="1:31" x14ac:dyDescent="0.15">
      <c r="A35" s="13" t="s">
        <v>11</v>
      </c>
      <c r="B35" s="72" t="s">
        <v>161</v>
      </c>
      <c r="L35" s="72" t="s">
        <v>986</v>
      </c>
      <c r="M35" s="74">
        <v>5</v>
      </c>
      <c r="U35" s="159"/>
      <c r="V35" s="72" t="s">
        <v>408</v>
      </c>
      <c r="W35" s="74">
        <v>1</v>
      </c>
      <c r="AC35" s="68" t="s">
        <v>1866</v>
      </c>
      <c r="AD35" s="69"/>
      <c r="AE35" s="71">
        <v>1</v>
      </c>
    </row>
    <row r="36" spans="1:31" x14ac:dyDescent="0.15">
      <c r="A36" s="13" t="s">
        <v>11</v>
      </c>
      <c r="B36" s="72" t="s">
        <v>169</v>
      </c>
      <c r="L36" s="72" t="s">
        <v>993</v>
      </c>
      <c r="M36" s="74">
        <v>12</v>
      </c>
      <c r="U36" s="159"/>
      <c r="V36" s="72" t="s">
        <v>417</v>
      </c>
      <c r="W36" s="74">
        <v>1</v>
      </c>
      <c r="AC36" s="68" t="s">
        <v>401</v>
      </c>
      <c r="AD36" s="68" t="s">
        <v>278</v>
      </c>
      <c r="AE36" s="71">
        <v>1</v>
      </c>
    </row>
    <row r="37" spans="1:31" x14ac:dyDescent="0.15">
      <c r="A37" s="13" t="s">
        <v>11</v>
      </c>
      <c r="B37" s="72" t="s">
        <v>179</v>
      </c>
      <c r="L37" s="72" t="s">
        <v>1012</v>
      </c>
      <c r="M37" s="74">
        <v>3</v>
      </c>
      <c r="U37" s="159"/>
      <c r="V37" s="72" t="s">
        <v>415</v>
      </c>
      <c r="W37" s="74">
        <v>1</v>
      </c>
      <c r="AC37" s="68" t="s">
        <v>1867</v>
      </c>
      <c r="AD37" s="69"/>
      <c r="AE37" s="71">
        <v>1</v>
      </c>
    </row>
    <row r="38" spans="1:31" x14ac:dyDescent="0.15">
      <c r="L38" s="72" t="s">
        <v>219</v>
      </c>
      <c r="M38" s="74">
        <v>12</v>
      </c>
      <c r="U38" s="159"/>
      <c r="V38" s="72" t="s">
        <v>411</v>
      </c>
      <c r="W38" s="74">
        <v>4</v>
      </c>
      <c r="AC38" s="68" t="s">
        <v>395</v>
      </c>
      <c r="AD38" s="68" t="s">
        <v>278</v>
      </c>
      <c r="AE38" s="71">
        <v>1</v>
      </c>
    </row>
    <row r="39" spans="1:31" x14ac:dyDescent="0.15">
      <c r="L39" s="72" t="s">
        <v>275</v>
      </c>
      <c r="M39" s="74">
        <v>12</v>
      </c>
      <c r="U39" s="159"/>
      <c r="V39" s="72" t="s">
        <v>416</v>
      </c>
      <c r="W39" s="74">
        <v>1</v>
      </c>
      <c r="AC39" s="68" t="s">
        <v>1868</v>
      </c>
      <c r="AD39" s="69"/>
      <c r="AE39" s="71">
        <v>1</v>
      </c>
    </row>
    <row r="40" spans="1:31" x14ac:dyDescent="0.15">
      <c r="A40" s="13" t="s">
        <v>2095</v>
      </c>
      <c r="B40" s="72" t="s">
        <v>187</v>
      </c>
      <c r="L40" s="72" t="s">
        <v>216</v>
      </c>
      <c r="M40" s="74">
        <v>4</v>
      </c>
      <c r="U40" s="68" t="s">
        <v>360</v>
      </c>
      <c r="V40" s="69"/>
      <c r="W40" s="71">
        <v>16</v>
      </c>
      <c r="AC40" s="68" t="s">
        <v>405</v>
      </c>
      <c r="AD40" s="68" t="s">
        <v>278</v>
      </c>
      <c r="AE40" s="71">
        <v>1</v>
      </c>
    </row>
    <row r="41" spans="1:31" x14ac:dyDescent="0.15">
      <c r="A41" s="13" t="s">
        <v>2095</v>
      </c>
      <c r="B41" s="72" t="s">
        <v>197</v>
      </c>
      <c r="L41" s="72" t="s">
        <v>224</v>
      </c>
      <c r="M41" s="74">
        <v>33</v>
      </c>
      <c r="U41" s="68" t="s">
        <v>355</v>
      </c>
      <c r="V41" s="68" t="s">
        <v>278</v>
      </c>
      <c r="W41" s="71"/>
      <c r="AC41" s="68" t="s">
        <v>1869</v>
      </c>
      <c r="AD41" s="69"/>
      <c r="AE41" s="71">
        <v>1</v>
      </c>
    </row>
    <row r="42" spans="1:31" x14ac:dyDescent="0.15">
      <c r="A42" s="13" t="s">
        <v>2095</v>
      </c>
      <c r="B42" s="72" t="s">
        <v>191</v>
      </c>
      <c r="L42" s="72" t="s">
        <v>1091</v>
      </c>
      <c r="M42" s="74">
        <v>51</v>
      </c>
      <c r="U42" s="159"/>
      <c r="V42" s="72" t="s">
        <v>424</v>
      </c>
      <c r="W42" s="74">
        <v>1</v>
      </c>
      <c r="AC42" s="68" t="s">
        <v>396</v>
      </c>
      <c r="AD42" s="68" t="s">
        <v>278</v>
      </c>
      <c r="AE42" s="71">
        <v>1</v>
      </c>
    </row>
    <row r="43" spans="1:31" x14ac:dyDescent="0.15">
      <c r="A43" s="13" t="s">
        <v>2095</v>
      </c>
      <c r="B43" s="72" t="s">
        <v>269</v>
      </c>
      <c r="L43" s="72" t="s">
        <v>271</v>
      </c>
      <c r="M43" s="74">
        <v>5</v>
      </c>
      <c r="U43" s="159"/>
      <c r="V43" s="72" t="s">
        <v>425</v>
      </c>
      <c r="W43" s="74">
        <v>1</v>
      </c>
      <c r="AC43" s="68" t="s">
        <v>1870</v>
      </c>
      <c r="AD43" s="69"/>
      <c r="AE43" s="71">
        <v>1</v>
      </c>
    </row>
    <row r="44" spans="1:31" x14ac:dyDescent="0.15">
      <c r="A44" s="13" t="s">
        <v>2095</v>
      </c>
      <c r="B44" s="72" t="s">
        <v>199</v>
      </c>
      <c r="L44" s="72" t="s">
        <v>236</v>
      </c>
      <c r="M44" s="74">
        <v>10</v>
      </c>
      <c r="U44" s="159"/>
      <c r="V44" s="72" t="s">
        <v>419</v>
      </c>
      <c r="W44" s="74">
        <v>1</v>
      </c>
      <c r="AC44" s="68" t="s">
        <v>400</v>
      </c>
      <c r="AD44" s="68" t="s">
        <v>278</v>
      </c>
      <c r="AE44" s="71">
        <v>1</v>
      </c>
    </row>
    <row r="45" spans="1:31" x14ac:dyDescent="0.15">
      <c r="A45" s="13" t="s">
        <v>2095</v>
      </c>
      <c r="B45" s="72" t="s">
        <v>201</v>
      </c>
      <c r="L45" s="72" t="s">
        <v>1172</v>
      </c>
      <c r="M45" s="74">
        <v>1</v>
      </c>
      <c r="U45" s="159"/>
      <c r="V45" s="72" t="s">
        <v>423</v>
      </c>
      <c r="W45" s="74">
        <v>5</v>
      </c>
      <c r="AC45" s="159"/>
      <c r="AD45" s="72" t="s">
        <v>489</v>
      </c>
      <c r="AE45" s="74">
        <v>1</v>
      </c>
    </row>
    <row r="46" spans="1:31" x14ac:dyDescent="0.15">
      <c r="A46" s="13" t="s">
        <v>2095</v>
      </c>
      <c r="B46" s="72" t="s">
        <v>207</v>
      </c>
      <c r="L46" s="72" t="s">
        <v>242</v>
      </c>
      <c r="M46" s="74">
        <v>99</v>
      </c>
      <c r="U46" s="159"/>
      <c r="V46" s="72" t="s">
        <v>420</v>
      </c>
      <c r="W46" s="74">
        <v>1</v>
      </c>
      <c r="AC46" s="159"/>
      <c r="AD46" s="72" t="s">
        <v>488</v>
      </c>
      <c r="AE46" s="74">
        <v>1</v>
      </c>
    </row>
    <row r="47" spans="1:31" x14ac:dyDescent="0.15">
      <c r="A47" s="13" t="s">
        <v>2095</v>
      </c>
      <c r="B47" s="72" t="s">
        <v>329</v>
      </c>
      <c r="L47" s="72" t="s">
        <v>339</v>
      </c>
      <c r="M47" s="74">
        <v>168</v>
      </c>
      <c r="U47" s="159"/>
      <c r="V47" s="72" t="s">
        <v>427</v>
      </c>
      <c r="W47" s="74">
        <v>1</v>
      </c>
      <c r="AC47" s="68" t="s">
        <v>1871</v>
      </c>
      <c r="AD47" s="69"/>
      <c r="AE47" s="71">
        <v>3</v>
      </c>
    </row>
    <row r="48" spans="1:31" x14ac:dyDescent="0.15">
      <c r="A48" s="13" t="s">
        <v>2095</v>
      </c>
      <c r="B48" s="72" t="s">
        <v>986</v>
      </c>
      <c r="L48" s="72" t="s">
        <v>1450</v>
      </c>
      <c r="M48" s="74">
        <v>10</v>
      </c>
      <c r="U48" s="159"/>
      <c r="V48" s="72" t="s">
        <v>426</v>
      </c>
      <c r="W48" s="74">
        <v>1</v>
      </c>
      <c r="AC48" s="68" t="s">
        <v>404</v>
      </c>
      <c r="AD48" s="68" t="s">
        <v>278</v>
      </c>
      <c r="AE48" s="71">
        <v>1</v>
      </c>
    </row>
    <row r="49" spans="1:31" x14ac:dyDescent="0.15">
      <c r="A49" s="13" t="s">
        <v>2095</v>
      </c>
      <c r="B49" s="72" t="s">
        <v>993</v>
      </c>
      <c r="L49" s="72" t="s">
        <v>253</v>
      </c>
      <c r="M49" s="74">
        <v>61</v>
      </c>
      <c r="U49" s="159"/>
      <c r="V49" s="72" t="s">
        <v>422</v>
      </c>
      <c r="W49" s="74">
        <v>1</v>
      </c>
      <c r="AC49" s="159"/>
      <c r="AD49" s="72" t="s">
        <v>490</v>
      </c>
      <c r="AE49" s="74">
        <v>1</v>
      </c>
    </row>
    <row r="50" spans="1:31" x14ac:dyDescent="0.15">
      <c r="A50" s="13" t="s">
        <v>2095</v>
      </c>
      <c r="B50" s="72" t="s">
        <v>1012</v>
      </c>
      <c r="L50" s="72" t="s">
        <v>261</v>
      </c>
      <c r="M50" s="74">
        <v>80</v>
      </c>
      <c r="U50" s="159"/>
      <c r="V50" s="72" t="s">
        <v>421</v>
      </c>
      <c r="W50" s="74">
        <v>1</v>
      </c>
      <c r="AC50" s="159"/>
      <c r="AD50" s="72" t="s">
        <v>492</v>
      </c>
      <c r="AE50" s="74">
        <v>1</v>
      </c>
    </row>
    <row r="51" spans="1:31" x14ac:dyDescent="0.15">
      <c r="A51" s="13" t="s">
        <v>2095</v>
      </c>
      <c r="B51" s="72" t="s">
        <v>219</v>
      </c>
      <c r="L51" s="72" t="s">
        <v>258</v>
      </c>
      <c r="M51" s="74">
        <v>44</v>
      </c>
      <c r="U51" s="68" t="s">
        <v>361</v>
      </c>
      <c r="V51" s="69"/>
      <c r="W51" s="71">
        <v>13</v>
      </c>
      <c r="AC51" s="159"/>
      <c r="AD51" s="72" t="s">
        <v>491</v>
      </c>
      <c r="AE51" s="74">
        <v>1</v>
      </c>
    </row>
    <row r="52" spans="1:31" x14ac:dyDescent="0.15">
      <c r="A52" s="13" t="s">
        <v>2095</v>
      </c>
      <c r="B52" s="72" t="s">
        <v>275</v>
      </c>
      <c r="L52" s="72" t="s">
        <v>1672</v>
      </c>
      <c r="M52" s="74">
        <v>62</v>
      </c>
      <c r="U52" s="68" t="s">
        <v>356</v>
      </c>
      <c r="V52" s="68" t="s">
        <v>278</v>
      </c>
      <c r="W52" s="71"/>
      <c r="AC52" s="68" t="s">
        <v>1872</v>
      </c>
      <c r="AD52" s="69"/>
      <c r="AE52" s="71">
        <v>4</v>
      </c>
    </row>
    <row r="53" spans="1:31" x14ac:dyDescent="0.15">
      <c r="A53" s="13" t="s">
        <v>2095</v>
      </c>
      <c r="B53" s="72" t="s">
        <v>216</v>
      </c>
      <c r="L53" s="72" t="s">
        <v>267</v>
      </c>
      <c r="M53" s="74">
        <v>66</v>
      </c>
      <c r="U53" s="159"/>
      <c r="V53" s="72" t="s">
        <v>431</v>
      </c>
      <c r="W53" s="74">
        <v>5</v>
      </c>
      <c r="AC53" s="68" t="s">
        <v>407</v>
      </c>
      <c r="AD53" s="68" t="s">
        <v>278</v>
      </c>
      <c r="AE53" s="71">
        <v>1</v>
      </c>
    </row>
    <row r="54" spans="1:31" x14ac:dyDescent="0.15">
      <c r="A54" s="13" t="s">
        <v>2095</v>
      </c>
      <c r="B54" s="72" t="s">
        <v>224</v>
      </c>
      <c r="L54" s="72" t="s">
        <v>1837</v>
      </c>
      <c r="M54" s="74">
        <v>3</v>
      </c>
      <c r="U54" s="159"/>
      <c r="V54" s="72" t="s">
        <v>428</v>
      </c>
      <c r="W54" s="74">
        <v>8</v>
      </c>
      <c r="AC54" s="68" t="s">
        <v>1873</v>
      </c>
      <c r="AD54" s="69"/>
      <c r="AE54" s="71">
        <v>1</v>
      </c>
    </row>
    <row r="55" spans="1:31" x14ac:dyDescent="0.15">
      <c r="A55" s="13" t="s">
        <v>2095</v>
      </c>
      <c r="B55" s="72" t="s">
        <v>1091</v>
      </c>
      <c r="L55" s="72" t="s">
        <v>1841</v>
      </c>
      <c r="M55" s="74">
        <v>3</v>
      </c>
      <c r="U55" s="159"/>
      <c r="V55" s="72" t="s">
        <v>429</v>
      </c>
      <c r="W55" s="74">
        <v>1</v>
      </c>
      <c r="AC55" s="68" t="s">
        <v>406</v>
      </c>
      <c r="AD55" s="68" t="s">
        <v>278</v>
      </c>
      <c r="AE55" s="71">
        <v>1</v>
      </c>
    </row>
    <row r="56" spans="1:31" x14ac:dyDescent="0.15">
      <c r="A56" s="13" t="s">
        <v>2095</v>
      </c>
      <c r="B56" s="72" t="s">
        <v>271</v>
      </c>
      <c r="L56" s="72" t="s">
        <v>2098</v>
      </c>
      <c r="M56" s="74">
        <v>4</v>
      </c>
      <c r="U56" s="159"/>
      <c r="V56" s="72" t="s">
        <v>430</v>
      </c>
      <c r="W56" s="74">
        <v>1</v>
      </c>
      <c r="AC56" s="68" t="s">
        <v>1874</v>
      </c>
      <c r="AD56" s="69"/>
      <c r="AE56" s="71">
        <v>1</v>
      </c>
    </row>
    <row r="57" spans="1:31" x14ac:dyDescent="0.15">
      <c r="A57" s="13" t="s">
        <v>2095</v>
      </c>
      <c r="B57" s="72" t="s">
        <v>236</v>
      </c>
      <c r="L57" s="72" t="s">
        <v>2099</v>
      </c>
      <c r="M57" s="74">
        <v>7</v>
      </c>
      <c r="U57" s="68" t="s">
        <v>362</v>
      </c>
      <c r="V57" s="69"/>
      <c r="W57" s="71">
        <v>15</v>
      </c>
      <c r="AC57" s="68" t="s">
        <v>409</v>
      </c>
      <c r="AD57" s="68" t="s">
        <v>278</v>
      </c>
      <c r="AE57" s="71">
        <v>1</v>
      </c>
    </row>
    <row r="58" spans="1:31" x14ac:dyDescent="0.15">
      <c r="A58" s="13" t="s">
        <v>2095</v>
      </c>
      <c r="B58" s="72" t="s">
        <v>1172</v>
      </c>
      <c r="L58" s="72" t="s">
        <v>2097</v>
      </c>
      <c r="M58" s="74">
        <v>18</v>
      </c>
      <c r="U58" s="68" t="s">
        <v>357</v>
      </c>
      <c r="V58" s="68" t="s">
        <v>278</v>
      </c>
      <c r="W58" s="71"/>
      <c r="AC58" s="68" t="s">
        <v>1875</v>
      </c>
      <c r="AD58" s="69"/>
      <c r="AE58" s="71">
        <v>1</v>
      </c>
    </row>
    <row r="59" spans="1:31" x14ac:dyDescent="0.15">
      <c r="A59" s="13" t="s">
        <v>2095</v>
      </c>
      <c r="B59" s="72" t="s">
        <v>242</v>
      </c>
      <c r="L59" s="73" t="s">
        <v>276</v>
      </c>
      <c r="M59" s="75">
        <v>1178</v>
      </c>
      <c r="U59" s="159"/>
      <c r="V59" s="72" t="s">
        <v>438</v>
      </c>
      <c r="W59" s="74">
        <v>1</v>
      </c>
      <c r="AC59" s="68" t="s">
        <v>410</v>
      </c>
      <c r="AD59" s="68" t="s">
        <v>278</v>
      </c>
      <c r="AE59" s="71">
        <v>1</v>
      </c>
    </row>
    <row r="60" spans="1:31" x14ac:dyDescent="0.15">
      <c r="A60" s="13" t="s">
        <v>2095</v>
      </c>
      <c r="B60" s="72" t="s">
        <v>339</v>
      </c>
      <c r="U60" s="159"/>
      <c r="V60" s="72" t="s">
        <v>610</v>
      </c>
      <c r="W60" s="74">
        <v>2</v>
      </c>
      <c r="AC60" s="68" t="s">
        <v>1876</v>
      </c>
      <c r="AD60" s="69"/>
      <c r="AE60" s="71">
        <v>1</v>
      </c>
    </row>
    <row r="61" spans="1:31" x14ac:dyDescent="0.15">
      <c r="A61" s="13" t="s">
        <v>2095</v>
      </c>
      <c r="B61" s="72" t="s">
        <v>1450</v>
      </c>
      <c r="U61" s="159"/>
      <c r="V61" s="72" t="s">
        <v>613</v>
      </c>
      <c r="W61" s="74">
        <v>2</v>
      </c>
      <c r="AC61" s="68" t="s">
        <v>413</v>
      </c>
      <c r="AD61" s="68" t="s">
        <v>278</v>
      </c>
      <c r="AE61" s="71">
        <v>1</v>
      </c>
    </row>
    <row r="62" spans="1:31" x14ac:dyDescent="0.15">
      <c r="A62" s="13" t="s">
        <v>2095</v>
      </c>
      <c r="B62" s="72" t="s">
        <v>253</v>
      </c>
      <c r="U62" s="159"/>
      <c r="V62" s="72" t="s">
        <v>616</v>
      </c>
      <c r="W62" s="74">
        <v>2</v>
      </c>
      <c r="AC62" s="68" t="s">
        <v>1877</v>
      </c>
      <c r="AD62" s="69"/>
      <c r="AE62" s="71">
        <v>1</v>
      </c>
    </row>
    <row r="63" spans="1:31" x14ac:dyDescent="0.15">
      <c r="A63" s="13" t="s">
        <v>2095</v>
      </c>
      <c r="B63" s="72" t="s">
        <v>261</v>
      </c>
      <c r="U63" s="159"/>
      <c r="V63" s="72" t="s">
        <v>619</v>
      </c>
      <c r="W63" s="74">
        <v>2</v>
      </c>
      <c r="AC63" s="68" t="s">
        <v>412</v>
      </c>
      <c r="AD63" s="68" t="s">
        <v>278</v>
      </c>
      <c r="AE63" s="71">
        <v>1</v>
      </c>
    </row>
    <row r="64" spans="1:31" x14ac:dyDescent="0.15">
      <c r="A64" s="13" t="s">
        <v>2095</v>
      </c>
      <c r="B64" s="72" t="s">
        <v>258</v>
      </c>
      <c r="U64" s="159"/>
      <c r="V64" s="72" t="s">
        <v>441</v>
      </c>
      <c r="W64" s="74">
        <v>3</v>
      </c>
      <c r="AC64" s="68" t="s">
        <v>1878</v>
      </c>
      <c r="AD64" s="69"/>
      <c r="AE64" s="71">
        <v>1</v>
      </c>
    </row>
    <row r="65" spans="1:31" x14ac:dyDescent="0.15">
      <c r="A65" s="13" t="s">
        <v>2095</v>
      </c>
      <c r="B65" s="72" t="s">
        <v>1672</v>
      </c>
      <c r="U65" s="159"/>
      <c r="V65" s="72" t="s">
        <v>437</v>
      </c>
      <c r="W65" s="74">
        <v>1</v>
      </c>
      <c r="AC65" s="68" t="s">
        <v>414</v>
      </c>
      <c r="AD65" s="68" t="s">
        <v>278</v>
      </c>
      <c r="AE65" s="71">
        <v>1</v>
      </c>
    </row>
    <row r="66" spans="1:31" x14ac:dyDescent="0.15">
      <c r="A66" s="13" t="s">
        <v>2095</v>
      </c>
      <c r="B66" s="72" t="s">
        <v>267</v>
      </c>
      <c r="U66" s="159"/>
      <c r="V66" s="72" t="s">
        <v>462</v>
      </c>
      <c r="W66" s="74">
        <v>5</v>
      </c>
      <c r="AC66" s="68" t="s">
        <v>1879</v>
      </c>
      <c r="AD66" s="69"/>
      <c r="AE66" s="71">
        <v>1</v>
      </c>
    </row>
    <row r="67" spans="1:31" x14ac:dyDescent="0.15">
      <c r="A67" s="13" t="s">
        <v>2095</v>
      </c>
      <c r="B67" s="72" t="s">
        <v>748</v>
      </c>
      <c r="U67" s="159"/>
      <c r="V67" s="72" t="s">
        <v>632</v>
      </c>
      <c r="W67" s="74">
        <v>5</v>
      </c>
      <c r="AC67" s="68" t="s">
        <v>418</v>
      </c>
      <c r="AD67" s="68" t="s">
        <v>278</v>
      </c>
      <c r="AE67" s="71">
        <v>1</v>
      </c>
    </row>
    <row r="68" spans="1:31" x14ac:dyDescent="0.15">
      <c r="A68" s="13" t="s">
        <v>2095</v>
      </c>
      <c r="B68" s="68" t="s">
        <v>180</v>
      </c>
      <c r="U68" s="159"/>
      <c r="V68" s="72" t="s">
        <v>639</v>
      </c>
      <c r="W68" s="74">
        <v>2</v>
      </c>
      <c r="AC68" s="68" t="s">
        <v>1880</v>
      </c>
      <c r="AD68" s="69"/>
      <c r="AE68" s="71">
        <v>1</v>
      </c>
    </row>
    <row r="69" spans="1:31" x14ac:dyDescent="0.15">
      <c r="A69" s="13" t="s">
        <v>2095</v>
      </c>
      <c r="B69" s="72" t="s">
        <v>1841</v>
      </c>
      <c r="U69" s="159"/>
      <c r="V69" s="72" t="s">
        <v>447</v>
      </c>
      <c r="W69" s="74">
        <v>1</v>
      </c>
      <c r="AC69" s="68" t="s">
        <v>408</v>
      </c>
      <c r="AD69" s="68" t="s">
        <v>278</v>
      </c>
      <c r="AE69" s="71">
        <v>1</v>
      </c>
    </row>
    <row r="70" spans="1:31" x14ac:dyDescent="0.15">
      <c r="A70" s="13" t="s">
        <v>2095</v>
      </c>
      <c r="B70" s="161" t="s">
        <v>1837</v>
      </c>
      <c r="U70" s="159"/>
      <c r="V70" s="72" t="s">
        <v>440</v>
      </c>
      <c r="W70" s="74">
        <v>1</v>
      </c>
      <c r="AC70" s="68" t="s">
        <v>1881</v>
      </c>
      <c r="AD70" s="69"/>
      <c r="AE70" s="71">
        <v>1</v>
      </c>
    </row>
    <row r="71" spans="1:31" x14ac:dyDescent="0.15">
      <c r="U71" s="159"/>
      <c r="V71" s="72" t="s">
        <v>439</v>
      </c>
      <c r="W71" s="74">
        <v>1</v>
      </c>
      <c r="AC71" s="68" t="s">
        <v>417</v>
      </c>
      <c r="AD71" s="68" t="s">
        <v>278</v>
      </c>
      <c r="AE71" s="71">
        <v>1</v>
      </c>
    </row>
    <row r="72" spans="1:31" x14ac:dyDescent="0.15">
      <c r="U72" s="159"/>
      <c r="V72" s="72" t="s">
        <v>645</v>
      </c>
      <c r="W72" s="74">
        <v>3</v>
      </c>
      <c r="AC72" s="68" t="s">
        <v>1882</v>
      </c>
      <c r="AD72" s="69"/>
      <c r="AE72" s="71">
        <v>1</v>
      </c>
    </row>
    <row r="73" spans="1:31" x14ac:dyDescent="0.15">
      <c r="U73" s="159"/>
      <c r="V73" s="72" t="s">
        <v>436</v>
      </c>
      <c r="W73" s="74">
        <v>1</v>
      </c>
      <c r="AC73" s="68" t="s">
        <v>415</v>
      </c>
      <c r="AD73" s="68" t="s">
        <v>278</v>
      </c>
      <c r="AE73" s="71">
        <v>1</v>
      </c>
    </row>
    <row r="74" spans="1:31" x14ac:dyDescent="0.15">
      <c r="U74" s="159"/>
      <c r="V74" s="72" t="s">
        <v>446</v>
      </c>
      <c r="W74" s="74">
        <v>4</v>
      </c>
      <c r="AC74" s="68" t="s">
        <v>1883</v>
      </c>
      <c r="AD74" s="69"/>
      <c r="AE74" s="71">
        <v>1</v>
      </c>
    </row>
    <row r="75" spans="1:31" x14ac:dyDescent="0.15">
      <c r="U75" s="159"/>
      <c r="V75" s="72" t="s">
        <v>654</v>
      </c>
      <c r="W75" s="74">
        <v>2</v>
      </c>
      <c r="AC75" s="68" t="s">
        <v>411</v>
      </c>
      <c r="AD75" s="68" t="s">
        <v>278</v>
      </c>
      <c r="AE75" s="71">
        <v>1</v>
      </c>
    </row>
    <row r="76" spans="1:31" x14ac:dyDescent="0.15">
      <c r="U76" s="159"/>
      <c r="V76" s="72" t="s">
        <v>461</v>
      </c>
      <c r="W76" s="74">
        <v>1</v>
      </c>
      <c r="AC76" s="159"/>
      <c r="AD76" s="72" t="s">
        <v>494</v>
      </c>
      <c r="AE76" s="74">
        <v>1</v>
      </c>
    </row>
    <row r="77" spans="1:31" x14ac:dyDescent="0.15">
      <c r="U77" s="159"/>
      <c r="V77" s="72" t="s">
        <v>658</v>
      </c>
      <c r="W77" s="74">
        <v>3</v>
      </c>
      <c r="AC77" s="159"/>
      <c r="AD77" s="72" t="s">
        <v>495</v>
      </c>
      <c r="AE77" s="74">
        <v>1</v>
      </c>
    </row>
    <row r="78" spans="1:31" x14ac:dyDescent="0.15">
      <c r="U78" s="159"/>
      <c r="V78" s="72" t="s">
        <v>663</v>
      </c>
      <c r="W78" s="74">
        <v>4</v>
      </c>
      <c r="AC78" s="159"/>
      <c r="AD78" s="72" t="s">
        <v>493</v>
      </c>
      <c r="AE78" s="74">
        <v>1</v>
      </c>
    </row>
    <row r="79" spans="1:31" x14ac:dyDescent="0.15">
      <c r="U79" s="159"/>
      <c r="V79" s="72" t="s">
        <v>669</v>
      </c>
      <c r="W79" s="74">
        <v>3</v>
      </c>
      <c r="AC79" s="68" t="s">
        <v>1884</v>
      </c>
      <c r="AD79" s="69"/>
      <c r="AE79" s="71">
        <v>4</v>
      </c>
    </row>
    <row r="80" spans="1:31" x14ac:dyDescent="0.15">
      <c r="U80" s="159"/>
      <c r="V80" s="72" t="s">
        <v>448</v>
      </c>
      <c r="W80" s="74">
        <v>5</v>
      </c>
      <c r="AC80" s="68" t="s">
        <v>416</v>
      </c>
      <c r="AD80" s="68" t="s">
        <v>278</v>
      </c>
      <c r="AE80" s="71">
        <v>1</v>
      </c>
    </row>
    <row r="81" spans="21:31" x14ac:dyDescent="0.15">
      <c r="U81" s="159"/>
      <c r="V81" s="72" t="s">
        <v>678</v>
      </c>
      <c r="W81" s="74">
        <v>2</v>
      </c>
      <c r="AC81" s="68" t="s">
        <v>1885</v>
      </c>
      <c r="AD81" s="69"/>
      <c r="AE81" s="71">
        <v>1</v>
      </c>
    </row>
    <row r="82" spans="21:31" x14ac:dyDescent="0.15">
      <c r="U82" s="159"/>
      <c r="V82" s="72" t="s">
        <v>681</v>
      </c>
      <c r="W82" s="74">
        <v>2</v>
      </c>
      <c r="AC82" s="68" t="s">
        <v>424</v>
      </c>
      <c r="AD82" s="68" t="s">
        <v>278</v>
      </c>
      <c r="AE82" s="71">
        <v>1</v>
      </c>
    </row>
    <row r="83" spans="21:31" x14ac:dyDescent="0.15">
      <c r="U83" s="68" t="s">
        <v>363</v>
      </c>
      <c r="V83" s="69"/>
      <c r="W83" s="71">
        <v>58</v>
      </c>
      <c r="AC83" s="68" t="s">
        <v>1886</v>
      </c>
      <c r="AD83" s="69"/>
      <c r="AE83" s="71">
        <v>1</v>
      </c>
    </row>
    <row r="84" spans="21:31" x14ac:dyDescent="0.15">
      <c r="U84" s="68" t="s">
        <v>352</v>
      </c>
      <c r="V84" s="68" t="s">
        <v>278</v>
      </c>
      <c r="W84" s="71"/>
      <c r="AC84" s="68" t="s">
        <v>425</v>
      </c>
      <c r="AD84" s="68" t="s">
        <v>278</v>
      </c>
      <c r="AE84" s="71">
        <v>1</v>
      </c>
    </row>
    <row r="85" spans="21:31" x14ac:dyDescent="0.15">
      <c r="U85" s="159"/>
      <c r="V85" s="72" t="s">
        <v>476</v>
      </c>
      <c r="W85" s="74">
        <v>1</v>
      </c>
      <c r="AC85" s="68" t="s">
        <v>1887</v>
      </c>
      <c r="AD85" s="69"/>
      <c r="AE85" s="71">
        <v>1</v>
      </c>
    </row>
    <row r="86" spans="21:31" x14ac:dyDescent="0.15">
      <c r="U86" s="159"/>
      <c r="V86" s="72" t="s">
        <v>474</v>
      </c>
      <c r="W86" s="74">
        <v>4</v>
      </c>
      <c r="AC86" s="68" t="s">
        <v>419</v>
      </c>
      <c r="AD86" s="68" t="s">
        <v>278</v>
      </c>
      <c r="AE86" s="71">
        <v>1</v>
      </c>
    </row>
    <row r="87" spans="21:31" x14ac:dyDescent="0.15">
      <c r="U87" s="159"/>
      <c r="V87" s="72" t="s">
        <v>475</v>
      </c>
      <c r="W87" s="74">
        <v>1</v>
      </c>
      <c r="AC87" s="68" t="s">
        <v>1888</v>
      </c>
      <c r="AD87" s="69"/>
      <c r="AE87" s="71">
        <v>1</v>
      </c>
    </row>
    <row r="88" spans="21:31" x14ac:dyDescent="0.15">
      <c r="U88" s="68" t="s">
        <v>364</v>
      </c>
      <c r="V88" s="69"/>
      <c r="W88" s="71">
        <v>6</v>
      </c>
      <c r="AC88" s="68" t="s">
        <v>423</v>
      </c>
      <c r="AD88" s="68" t="s">
        <v>278</v>
      </c>
      <c r="AE88" s="71">
        <v>1</v>
      </c>
    </row>
    <row r="89" spans="21:31" x14ac:dyDescent="0.15">
      <c r="U89" s="68" t="s">
        <v>690</v>
      </c>
      <c r="V89" s="68" t="s">
        <v>132</v>
      </c>
      <c r="W89" s="71">
        <v>1</v>
      </c>
      <c r="AC89" s="159"/>
      <c r="AD89" s="72" t="s">
        <v>499</v>
      </c>
      <c r="AE89" s="74">
        <v>1</v>
      </c>
    </row>
    <row r="90" spans="21:31" x14ac:dyDescent="0.15">
      <c r="U90" s="159"/>
      <c r="V90" s="72" t="s">
        <v>131</v>
      </c>
      <c r="W90" s="74">
        <v>1</v>
      </c>
      <c r="AC90" s="159"/>
      <c r="AD90" s="72" t="s">
        <v>497</v>
      </c>
      <c r="AE90" s="74">
        <v>1</v>
      </c>
    </row>
    <row r="91" spans="21:31" x14ac:dyDescent="0.15">
      <c r="U91" s="159"/>
      <c r="V91" s="72" t="s">
        <v>133</v>
      </c>
      <c r="W91" s="74">
        <v>1</v>
      </c>
      <c r="AC91" s="159"/>
      <c r="AD91" s="72" t="s">
        <v>496</v>
      </c>
      <c r="AE91" s="74">
        <v>1</v>
      </c>
    </row>
    <row r="92" spans="21:31" x14ac:dyDescent="0.15">
      <c r="U92" s="68" t="s">
        <v>1845</v>
      </c>
      <c r="V92" s="69"/>
      <c r="W92" s="71">
        <v>3</v>
      </c>
      <c r="AC92" s="159"/>
      <c r="AD92" s="72" t="s">
        <v>498</v>
      </c>
      <c r="AE92" s="74">
        <v>1</v>
      </c>
    </row>
    <row r="93" spans="21:31" x14ac:dyDescent="0.15">
      <c r="U93" s="68" t="s">
        <v>157</v>
      </c>
      <c r="V93" s="68" t="s">
        <v>160</v>
      </c>
      <c r="W93" s="71">
        <v>1</v>
      </c>
      <c r="AC93" s="68" t="s">
        <v>1889</v>
      </c>
      <c r="AD93" s="69"/>
      <c r="AE93" s="71">
        <v>5</v>
      </c>
    </row>
    <row r="94" spans="21:31" x14ac:dyDescent="0.15">
      <c r="U94" s="159"/>
      <c r="V94" s="72" t="s">
        <v>695</v>
      </c>
      <c r="W94" s="74">
        <v>1</v>
      </c>
      <c r="AC94" s="68" t="s">
        <v>420</v>
      </c>
      <c r="AD94" s="68" t="s">
        <v>278</v>
      </c>
      <c r="AE94" s="71">
        <v>1</v>
      </c>
    </row>
    <row r="95" spans="21:31" x14ac:dyDescent="0.15">
      <c r="U95" s="159"/>
      <c r="V95" s="72" t="s">
        <v>158</v>
      </c>
      <c r="W95" s="74">
        <v>1</v>
      </c>
      <c r="AC95" s="68" t="s">
        <v>1890</v>
      </c>
      <c r="AD95" s="69"/>
      <c r="AE95" s="71">
        <v>1</v>
      </c>
    </row>
    <row r="96" spans="21:31" x14ac:dyDescent="0.15">
      <c r="U96" s="159"/>
      <c r="V96" s="72" t="s">
        <v>159</v>
      </c>
      <c r="W96" s="74">
        <v>1</v>
      </c>
      <c r="AC96" s="68" t="s">
        <v>427</v>
      </c>
      <c r="AD96" s="68" t="s">
        <v>278</v>
      </c>
      <c r="AE96" s="71">
        <v>1</v>
      </c>
    </row>
    <row r="97" spans="21:31" x14ac:dyDescent="0.15">
      <c r="U97" s="68" t="s">
        <v>293</v>
      </c>
      <c r="V97" s="69"/>
      <c r="W97" s="71">
        <v>4</v>
      </c>
      <c r="AC97" s="68" t="s">
        <v>1891</v>
      </c>
      <c r="AD97" s="69"/>
      <c r="AE97" s="71">
        <v>1</v>
      </c>
    </row>
    <row r="98" spans="21:31" x14ac:dyDescent="0.15">
      <c r="U98" s="68" t="s">
        <v>161</v>
      </c>
      <c r="V98" s="68" t="s">
        <v>699</v>
      </c>
      <c r="W98" s="71">
        <v>1</v>
      </c>
      <c r="AC98" s="68" t="s">
        <v>426</v>
      </c>
      <c r="AD98" s="68" t="s">
        <v>278</v>
      </c>
      <c r="AE98" s="71">
        <v>1</v>
      </c>
    </row>
    <row r="99" spans="21:31" x14ac:dyDescent="0.15">
      <c r="U99" s="159"/>
      <c r="V99" s="72" t="s">
        <v>701</v>
      </c>
      <c r="W99" s="74">
        <v>1</v>
      </c>
      <c r="AC99" s="68" t="s">
        <v>1892</v>
      </c>
      <c r="AD99" s="69"/>
      <c r="AE99" s="71">
        <v>1</v>
      </c>
    </row>
    <row r="100" spans="21:31" x14ac:dyDescent="0.15">
      <c r="U100" s="159"/>
      <c r="V100" s="72" t="s">
        <v>703</v>
      </c>
      <c r="W100" s="74">
        <v>1</v>
      </c>
      <c r="AC100" s="68" t="s">
        <v>422</v>
      </c>
      <c r="AD100" s="68" t="s">
        <v>278</v>
      </c>
      <c r="AE100" s="71">
        <v>1</v>
      </c>
    </row>
    <row r="101" spans="21:31" x14ac:dyDescent="0.15">
      <c r="U101" s="159"/>
      <c r="V101" s="72" t="s">
        <v>705</v>
      </c>
      <c r="W101" s="74">
        <v>1</v>
      </c>
      <c r="AC101" s="68" t="s">
        <v>1893</v>
      </c>
      <c r="AD101" s="69"/>
      <c r="AE101" s="71">
        <v>1</v>
      </c>
    </row>
    <row r="102" spans="21:31" x14ac:dyDescent="0.15">
      <c r="U102" s="159"/>
      <c r="V102" s="72" t="s">
        <v>168</v>
      </c>
      <c r="W102" s="74">
        <v>1</v>
      </c>
      <c r="AC102" s="68" t="s">
        <v>421</v>
      </c>
      <c r="AD102" s="68" t="s">
        <v>278</v>
      </c>
      <c r="AE102" s="71">
        <v>1</v>
      </c>
    </row>
    <row r="103" spans="21:31" x14ac:dyDescent="0.15">
      <c r="U103" s="159"/>
      <c r="V103" s="72" t="s">
        <v>166</v>
      </c>
      <c r="W103" s="74">
        <v>1</v>
      </c>
      <c r="AC103" s="68" t="s">
        <v>1894</v>
      </c>
      <c r="AD103" s="69"/>
      <c r="AE103" s="71">
        <v>1</v>
      </c>
    </row>
    <row r="104" spans="21:31" x14ac:dyDescent="0.15">
      <c r="U104" s="159"/>
      <c r="V104" s="72" t="s">
        <v>709</v>
      </c>
      <c r="W104" s="74">
        <v>1</v>
      </c>
      <c r="AC104" s="68" t="s">
        <v>431</v>
      </c>
      <c r="AD104" s="68" t="s">
        <v>278</v>
      </c>
      <c r="AE104" s="71">
        <v>1</v>
      </c>
    </row>
    <row r="105" spans="21:31" x14ac:dyDescent="0.15">
      <c r="U105" s="159"/>
      <c r="V105" s="72" t="s">
        <v>711</v>
      </c>
      <c r="W105" s="74">
        <v>1</v>
      </c>
      <c r="AC105" s="159"/>
      <c r="AD105" s="72" t="s">
        <v>506</v>
      </c>
      <c r="AE105" s="74">
        <v>1</v>
      </c>
    </row>
    <row r="106" spans="21:31" x14ac:dyDescent="0.15">
      <c r="U106" s="159"/>
      <c r="V106" s="72" t="s">
        <v>165</v>
      </c>
      <c r="W106" s="74">
        <v>1</v>
      </c>
      <c r="AC106" s="159"/>
      <c r="AD106" s="72" t="s">
        <v>507</v>
      </c>
      <c r="AE106" s="74">
        <v>1</v>
      </c>
    </row>
    <row r="107" spans="21:31" x14ac:dyDescent="0.15">
      <c r="U107" s="159"/>
      <c r="V107" s="72" t="s">
        <v>163</v>
      </c>
      <c r="W107" s="74">
        <v>1</v>
      </c>
      <c r="AC107" s="159"/>
      <c r="AD107" s="72" t="s">
        <v>508</v>
      </c>
      <c r="AE107" s="74">
        <v>1</v>
      </c>
    </row>
    <row r="108" spans="21:31" x14ac:dyDescent="0.15">
      <c r="U108" s="159"/>
      <c r="V108" s="72" t="s">
        <v>167</v>
      </c>
      <c r="W108" s="74">
        <v>1</v>
      </c>
      <c r="AC108" s="159"/>
      <c r="AD108" s="72" t="s">
        <v>595</v>
      </c>
      <c r="AE108" s="74">
        <v>1</v>
      </c>
    </row>
    <row r="109" spans="21:31" x14ac:dyDescent="0.15">
      <c r="U109" s="159"/>
      <c r="V109" s="72" t="s">
        <v>164</v>
      </c>
      <c r="W109" s="74">
        <v>1</v>
      </c>
      <c r="AC109" s="68" t="s">
        <v>1895</v>
      </c>
      <c r="AD109" s="69"/>
      <c r="AE109" s="71">
        <v>5</v>
      </c>
    </row>
    <row r="110" spans="21:31" x14ac:dyDescent="0.15">
      <c r="U110" s="159"/>
      <c r="V110" s="72" t="s">
        <v>17</v>
      </c>
      <c r="W110" s="74">
        <v>1</v>
      </c>
      <c r="AC110" s="68" t="s">
        <v>428</v>
      </c>
      <c r="AD110" s="68" t="s">
        <v>278</v>
      </c>
      <c r="AE110" s="71">
        <v>1</v>
      </c>
    </row>
    <row r="111" spans="21:31" x14ac:dyDescent="0.15">
      <c r="U111" s="159"/>
      <c r="V111" s="72" t="s">
        <v>162</v>
      </c>
      <c r="W111" s="74">
        <v>1</v>
      </c>
      <c r="AC111" s="159"/>
      <c r="AD111" s="72" t="s">
        <v>500</v>
      </c>
      <c r="AE111" s="74">
        <v>1</v>
      </c>
    </row>
    <row r="112" spans="21:31" x14ac:dyDescent="0.15">
      <c r="U112" s="68" t="s">
        <v>296</v>
      </c>
      <c r="V112" s="69"/>
      <c r="W112" s="71">
        <v>14</v>
      </c>
      <c r="AC112" s="159"/>
      <c r="AD112" s="72" t="s">
        <v>501</v>
      </c>
      <c r="AE112" s="74">
        <v>1</v>
      </c>
    </row>
    <row r="113" spans="21:31" x14ac:dyDescent="0.15">
      <c r="U113" s="68" t="s">
        <v>169</v>
      </c>
      <c r="V113" s="68" t="s">
        <v>327</v>
      </c>
      <c r="W113" s="71">
        <v>1</v>
      </c>
      <c r="AC113" s="159"/>
      <c r="AD113" s="72" t="s">
        <v>505</v>
      </c>
      <c r="AE113" s="74">
        <v>1</v>
      </c>
    </row>
    <row r="114" spans="21:31" x14ac:dyDescent="0.15">
      <c r="U114" s="159"/>
      <c r="V114" s="72" t="s">
        <v>175</v>
      </c>
      <c r="W114" s="74">
        <v>1</v>
      </c>
      <c r="AC114" s="159"/>
      <c r="AD114" s="72" t="s">
        <v>601</v>
      </c>
      <c r="AE114" s="74">
        <v>1</v>
      </c>
    </row>
    <row r="115" spans="21:31" x14ac:dyDescent="0.15">
      <c r="U115" s="159"/>
      <c r="V115" s="72" t="s">
        <v>170</v>
      </c>
      <c r="W115" s="74">
        <v>1</v>
      </c>
      <c r="AC115" s="159"/>
      <c r="AD115" s="72" t="s">
        <v>504</v>
      </c>
      <c r="AE115" s="74">
        <v>1</v>
      </c>
    </row>
    <row r="116" spans="21:31" x14ac:dyDescent="0.15">
      <c r="U116" s="159"/>
      <c r="V116" s="72" t="s">
        <v>722</v>
      </c>
      <c r="W116" s="74">
        <v>1</v>
      </c>
      <c r="AC116" s="159"/>
      <c r="AD116" s="72" t="s">
        <v>503</v>
      </c>
      <c r="AE116" s="74">
        <v>1</v>
      </c>
    </row>
    <row r="117" spans="21:31" x14ac:dyDescent="0.15">
      <c r="U117" s="159"/>
      <c r="V117" s="72" t="s">
        <v>171</v>
      </c>
      <c r="W117" s="74">
        <v>1</v>
      </c>
      <c r="AC117" s="159"/>
      <c r="AD117" s="72" t="s">
        <v>502</v>
      </c>
      <c r="AE117" s="74">
        <v>1</v>
      </c>
    </row>
    <row r="118" spans="21:31" x14ac:dyDescent="0.15">
      <c r="U118" s="159"/>
      <c r="V118" s="72" t="s">
        <v>725</v>
      </c>
      <c r="W118" s="74">
        <v>1</v>
      </c>
      <c r="AC118" s="68" t="s">
        <v>1896</v>
      </c>
      <c r="AD118" s="69"/>
      <c r="AE118" s="71">
        <v>8</v>
      </c>
    </row>
    <row r="119" spans="21:31" x14ac:dyDescent="0.15">
      <c r="U119" s="159"/>
      <c r="V119" s="72" t="s">
        <v>172</v>
      </c>
      <c r="W119" s="74">
        <v>1</v>
      </c>
      <c r="AC119" s="68" t="s">
        <v>429</v>
      </c>
      <c r="AD119" s="68" t="s">
        <v>278</v>
      </c>
      <c r="AE119" s="71">
        <v>1</v>
      </c>
    </row>
    <row r="120" spans="21:31" x14ac:dyDescent="0.15">
      <c r="U120" s="159"/>
      <c r="V120" s="72" t="s">
        <v>173</v>
      </c>
      <c r="W120" s="74">
        <v>1</v>
      </c>
      <c r="AC120" s="68" t="s">
        <v>1897</v>
      </c>
      <c r="AD120" s="69"/>
      <c r="AE120" s="71">
        <v>1</v>
      </c>
    </row>
    <row r="121" spans="21:31" x14ac:dyDescent="0.15">
      <c r="U121" s="159"/>
      <c r="V121" s="72" t="s">
        <v>729</v>
      </c>
      <c r="W121" s="74">
        <v>1</v>
      </c>
      <c r="AC121" s="68" t="s">
        <v>430</v>
      </c>
      <c r="AD121" s="68" t="s">
        <v>278</v>
      </c>
      <c r="AE121" s="71">
        <v>1</v>
      </c>
    </row>
    <row r="122" spans="21:31" x14ac:dyDescent="0.15">
      <c r="U122" s="159"/>
      <c r="V122" s="72" t="s">
        <v>328</v>
      </c>
      <c r="W122" s="74">
        <v>1</v>
      </c>
      <c r="AC122" s="68" t="s">
        <v>1898</v>
      </c>
      <c r="AD122" s="69"/>
      <c r="AE122" s="71">
        <v>1</v>
      </c>
    </row>
    <row r="123" spans="21:31" x14ac:dyDescent="0.15">
      <c r="U123" s="159"/>
      <c r="V123" s="72" t="s">
        <v>732</v>
      </c>
      <c r="W123" s="74">
        <v>1</v>
      </c>
      <c r="AC123" s="68" t="s">
        <v>438</v>
      </c>
      <c r="AD123" s="68" t="s">
        <v>278</v>
      </c>
      <c r="AE123" s="71">
        <v>1</v>
      </c>
    </row>
    <row r="124" spans="21:31" x14ac:dyDescent="0.15">
      <c r="U124" s="159"/>
      <c r="V124" s="72" t="s">
        <v>176</v>
      </c>
      <c r="W124" s="74">
        <v>1</v>
      </c>
      <c r="AC124" s="68" t="s">
        <v>1899</v>
      </c>
      <c r="AD124" s="69"/>
      <c r="AE124" s="71">
        <v>1</v>
      </c>
    </row>
    <row r="125" spans="21:31" x14ac:dyDescent="0.15">
      <c r="U125" s="159"/>
      <c r="V125" s="72" t="s">
        <v>174</v>
      </c>
      <c r="W125" s="74">
        <v>1</v>
      </c>
      <c r="AC125" s="68" t="s">
        <v>610</v>
      </c>
      <c r="AD125" s="68" t="s">
        <v>466</v>
      </c>
      <c r="AE125" s="71">
        <v>1</v>
      </c>
    </row>
    <row r="126" spans="21:31" x14ac:dyDescent="0.15">
      <c r="U126" s="159"/>
      <c r="V126" s="72" t="s">
        <v>736</v>
      </c>
      <c r="W126" s="74">
        <v>1</v>
      </c>
      <c r="AC126" s="159"/>
      <c r="AD126" s="72" t="s">
        <v>467</v>
      </c>
      <c r="AE126" s="74">
        <v>1</v>
      </c>
    </row>
    <row r="127" spans="21:31" x14ac:dyDescent="0.15">
      <c r="U127" s="68" t="s">
        <v>299</v>
      </c>
      <c r="V127" s="69"/>
      <c r="W127" s="71">
        <v>14</v>
      </c>
      <c r="AC127" s="68" t="s">
        <v>1900</v>
      </c>
      <c r="AD127" s="69"/>
      <c r="AE127" s="71">
        <v>2</v>
      </c>
    </row>
    <row r="128" spans="21:31" x14ac:dyDescent="0.15">
      <c r="U128" s="68" t="s">
        <v>179</v>
      </c>
      <c r="V128" s="68" t="s">
        <v>12</v>
      </c>
      <c r="W128" s="71">
        <v>2</v>
      </c>
      <c r="AC128" s="68" t="s">
        <v>613</v>
      </c>
      <c r="AD128" s="68" t="s">
        <v>449</v>
      </c>
      <c r="AE128" s="71">
        <v>1</v>
      </c>
    </row>
    <row r="129" spans="21:31" x14ac:dyDescent="0.15">
      <c r="U129" s="159"/>
      <c r="V129" s="72" t="s">
        <v>128</v>
      </c>
      <c r="W129" s="74">
        <v>2</v>
      </c>
      <c r="AC129" s="159"/>
      <c r="AD129" s="72" t="s">
        <v>450</v>
      </c>
      <c r="AE129" s="74">
        <v>1</v>
      </c>
    </row>
    <row r="130" spans="21:31" x14ac:dyDescent="0.15">
      <c r="U130" s="68" t="s">
        <v>305</v>
      </c>
      <c r="V130" s="69"/>
      <c r="W130" s="71">
        <v>4</v>
      </c>
      <c r="AC130" s="68" t="s">
        <v>1901</v>
      </c>
      <c r="AD130" s="69"/>
      <c r="AE130" s="71">
        <v>2</v>
      </c>
    </row>
    <row r="131" spans="21:31" x14ac:dyDescent="0.15">
      <c r="U131" s="68" t="s">
        <v>744</v>
      </c>
      <c r="V131" s="68" t="s">
        <v>278</v>
      </c>
      <c r="W131" s="71"/>
      <c r="AC131" s="68" t="s">
        <v>616</v>
      </c>
      <c r="AD131" s="68" t="s">
        <v>444</v>
      </c>
      <c r="AE131" s="71">
        <v>1</v>
      </c>
    </row>
    <row r="132" spans="21:31" x14ac:dyDescent="0.15">
      <c r="U132" s="159"/>
      <c r="V132" s="72" t="s">
        <v>382</v>
      </c>
      <c r="W132" s="74">
        <v>1</v>
      </c>
      <c r="AC132" s="159"/>
      <c r="AD132" s="72" t="s">
        <v>445</v>
      </c>
      <c r="AE132" s="74">
        <v>1</v>
      </c>
    </row>
    <row r="133" spans="21:31" x14ac:dyDescent="0.15">
      <c r="U133" s="159"/>
      <c r="V133" s="72" t="s">
        <v>383</v>
      </c>
      <c r="W133" s="74">
        <v>1</v>
      </c>
      <c r="AC133" s="68" t="s">
        <v>1902</v>
      </c>
      <c r="AD133" s="69"/>
      <c r="AE133" s="71">
        <v>2</v>
      </c>
    </row>
    <row r="134" spans="21:31" x14ac:dyDescent="0.15">
      <c r="U134" s="159"/>
      <c r="V134" s="72" t="s">
        <v>385</v>
      </c>
      <c r="W134" s="74">
        <v>1</v>
      </c>
      <c r="AC134" s="68" t="s">
        <v>619</v>
      </c>
      <c r="AD134" s="68" t="s">
        <v>434</v>
      </c>
      <c r="AE134" s="71">
        <v>1</v>
      </c>
    </row>
    <row r="135" spans="21:31" x14ac:dyDescent="0.15">
      <c r="U135" s="159"/>
      <c r="V135" s="72" t="s">
        <v>384</v>
      </c>
      <c r="W135" s="74">
        <v>1</v>
      </c>
      <c r="AC135" s="159"/>
      <c r="AD135" s="72" t="s">
        <v>435</v>
      </c>
      <c r="AE135" s="74">
        <v>1</v>
      </c>
    </row>
    <row r="136" spans="21:31" x14ac:dyDescent="0.15">
      <c r="U136" s="159"/>
      <c r="V136" s="72" t="s">
        <v>745</v>
      </c>
      <c r="W136" s="74">
        <v>1</v>
      </c>
      <c r="AC136" s="68" t="s">
        <v>1903</v>
      </c>
      <c r="AD136" s="69"/>
      <c r="AE136" s="71">
        <v>2</v>
      </c>
    </row>
    <row r="137" spans="21:31" x14ac:dyDescent="0.15">
      <c r="U137" s="68" t="s">
        <v>1846</v>
      </c>
      <c r="V137" s="69"/>
      <c r="W137" s="71">
        <v>5</v>
      </c>
      <c r="AC137" s="68" t="s">
        <v>441</v>
      </c>
      <c r="AD137" s="68" t="s">
        <v>278</v>
      </c>
      <c r="AE137" s="71">
        <v>1</v>
      </c>
    </row>
    <row r="138" spans="21:31" x14ac:dyDescent="0.15">
      <c r="U138" s="68" t="s">
        <v>386</v>
      </c>
      <c r="V138" s="68" t="s">
        <v>278</v>
      </c>
      <c r="W138" s="71"/>
      <c r="AC138" s="159"/>
      <c r="AD138" s="72" t="s">
        <v>509</v>
      </c>
      <c r="AE138" s="74">
        <v>1</v>
      </c>
    </row>
    <row r="139" spans="21:31" x14ac:dyDescent="0.15">
      <c r="U139" s="68" t="s">
        <v>526</v>
      </c>
      <c r="V139" s="69"/>
      <c r="W139" s="71"/>
      <c r="AC139" s="159"/>
      <c r="AD139" s="72" t="s">
        <v>510</v>
      </c>
      <c r="AE139" s="74">
        <v>1</v>
      </c>
    </row>
    <row r="140" spans="21:31" x14ac:dyDescent="0.15">
      <c r="U140" s="68" t="s">
        <v>748</v>
      </c>
      <c r="V140" s="68" t="s">
        <v>749</v>
      </c>
      <c r="W140" s="71">
        <v>1</v>
      </c>
      <c r="AC140" s="68" t="s">
        <v>1904</v>
      </c>
      <c r="AD140" s="69"/>
      <c r="AE140" s="71">
        <v>3</v>
      </c>
    </row>
    <row r="141" spans="21:31" x14ac:dyDescent="0.15">
      <c r="U141" s="159"/>
      <c r="V141" s="72" t="s">
        <v>751</v>
      </c>
      <c r="W141" s="74">
        <v>1</v>
      </c>
      <c r="AC141" s="68" t="s">
        <v>437</v>
      </c>
      <c r="AD141" s="68" t="s">
        <v>278</v>
      </c>
      <c r="AE141" s="71">
        <v>1</v>
      </c>
    </row>
    <row r="142" spans="21:31" x14ac:dyDescent="0.15">
      <c r="U142" s="159"/>
      <c r="V142" s="72" t="s">
        <v>185</v>
      </c>
      <c r="W142" s="74">
        <v>1</v>
      </c>
      <c r="AC142" s="68" t="s">
        <v>1905</v>
      </c>
      <c r="AD142" s="69"/>
      <c r="AE142" s="71">
        <v>1</v>
      </c>
    </row>
    <row r="143" spans="21:31" x14ac:dyDescent="0.15">
      <c r="U143" s="159"/>
      <c r="V143" s="72" t="s">
        <v>754</v>
      </c>
      <c r="W143" s="74">
        <v>1</v>
      </c>
      <c r="AC143" s="68" t="s">
        <v>462</v>
      </c>
      <c r="AD143" s="68" t="s">
        <v>278</v>
      </c>
      <c r="AE143" s="71">
        <v>1</v>
      </c>
    </row>
    <row r="144" spans="21:31" x14ac:dyDescent="0.15">
      <c r="U144" s="159"/>
      <c r="V144" s="72" t="s">
        <v>181</v>
      </c>
      <c r="W144" s="74">
        <v>1</v>
      </c>
      <c r="AC144" s="159"/>
      <c r="AD144" s="72" t="s">
        <v>519</v>
      </c>
      <c r="AE144" s="74">
        <v>1</v>
      </c>
    </row>
    <row r="145" spans="21:31" x14ac:dyDescent="0.15">
      <c r="U145" s="159"/>
      <c r="V145" s="72" t="s">
        <v>757</v>
      </c>
      <c r="W145" s="74">
        <v>1</v>
      </c>
      <c r="AC145" s="159"/>
      <c r="AD145" s="72" t="s">
        <v>518</v>
      </c>
      <c r="AE145" s="74">
        <v>1</v>
      </c>
    </row>
    <row r="146" spans="21:31" x14ac:dyDescent="0.15">
      <c r="U146" s="159"/>
      <c r="V146" s="72" t="s">
        <v>759</v>
      </c>
      <c r="W146" s="74">
        <v>1</v>
      </c>
      <c r="AC146" s="159"/>
      <c r="AD146" s="72" t="s">
        <v>628</v>
      </c>
      <c r="AE146" s="74">
        <v>1</v>
      </c>
    </row>
    <row r="147" spans="21:31" x14ac:dyDescent="0.15">
      <c r="U147" s="159"/>
      <c r="V147" s="72" t="s">
        <v>182</v>
      </c>
      <c r="W147" s="74">
        <v>1</v>
      </c>
      <c r="AC147" s="159"/>
      <c r="AD147" s="72" t="s">
        <v>520</v>
      </c>
      <c r="AE147" s="74">
        <v>1</v>
      </c>
    </row>
    <row r="148" spans="21:31" x14ac:dyDescent="0.15">
      <c r="U148" s="159"/>
      <c r="V148" s="72" t="s">
        <v>184</v>
      </c>
      <c r="W148" s="74">
        <v>1</v>
      </c>
      <c r="AC148" s="68" t="s">
        <v>1906</v>
      </c>
      <c r="AD148" s="69"/>
      <c r="AE148" s="71">
        <v>5</v>
      </c>
    </row>
    <row r="149" spans="21:31" x14ac:dyDescent="0.15">
      <c r="U149" s="159"/>
      <c r="V149" s="72" t="s">
        <v>183</v>
      </c>
      <c r="W149" s="74">
        <v>1</v>
      </c>
      <c r="AC149" s="68" t="s">
        <v>632</v>
      </c>
      <c r="AD149" s="68" t="s">
        <v>457</v>
      </c>
      <c r="AE149" s="71">
        <v>1</v>
      </c>
    </row>
    <row r="150" spans="21:31" x14ac:dyDescent="0.15">
      <c r="U150" s="159"/>
      <c r="V150" s="72" t="s">
        <v>186</v>
      </c>
      <c r="W150" s="74">
        <v>1</v>
      </c>
      <c r="AC150" s="159"/>
      <c r="AD150" s="72" t="s">
        <v>458</v>
      </c>
      <c r="AE150" s="74">
        <v>1</v>
      </c>
    </row>
    <row r="151" spans="21:31" x14ac:dyDescent="0.15">
      <c r="U151" s="68" t="s">
        <v>1847</v>
      </c>
      <c r="V151" s="69"/>
      <c r="W151" s="71">
        <v>11</v>
      </c>
      <c r="AC151" s="159"/>
      <c r="AD151" s="72" t="s">
        <v>459</v>
      </c>
      <c r="AE151" s="74">
        <v>1</v>
      </c>
    </row>
    <row r="152" spans="21:31" x14ac:dyDescent="0.15">
      <c r="U152" s="68" t="s">
        <v>154</v>
      </c>
      <c r="V152" s="68" t="s">
        <v>12</v>
      </c>
      <c r="W152" s="71">
        <v>1</v>
      </c>
      <c r="AC152" s="159"/>
      <c r="AD152" s="72" t="s">
        <v>460</v>
      </c>
      <c r="AE152" s="74">
        <v>1</v>
      </c>
    </row>
    <row r="153" spans="21:31" x14ac:dyDescent="0.15">
      <c r="U153" s="159"/>
      <c r="V153" s="72" t="s">
        <v>128</v>
      </c>
      <c r="W153" s="74">
        <v>1</v>
      </c>
      <c r="AC153" s="159"/>
      <c r="AD153" s="72" t="s">
        <v>633</v>
      </c>
      <c r="AE153" s="74">
        <v>1</v>
      </c>
    </row>
    <row r="154" spans="21:31" x14ac:dyDescent="0.15">
      <c r="U154" s="159"/>
      <c r="V154" s="72" t="s">
        <v>13</v>
      </c>
      <c r="W154" s="74">
        <v>1</v>
      </c>
      <c r="AC154" s="68" t="s">
        <v>1907</v>
      </c>
      <c r="AD154" s="69"/>
      <c r="AE154" s="71">
        <v>5</v>
      </c>
    </row>
    <row r="155" spans="21:31" x14ac:dyDescent="0.15">
      <c r="U155" s="68" t="s">
        <v>284</v>
      </c>
      <c r="V155" s="69"/>
      <c r="W155" s="71">
        <v>3</v>
      </c>
      <c r="AC155" s="68" t="s">
        <v>639</v>
      </c>
      <c r="AD155" s="68" t="s">
        <v>432</v>
      </c>
      <c r="AE155" s="71">
        <v>1</v>
      </c>
    </row>
    <row r="156" spans="21:31" x14ac:dyDescent="0.15">
      <c r="U156" s="68" t="s">
        <v>144</v>
      </c>
      <c r="V156" s="68" t="s">
        <v>139</v>
      </c>
      <c r="W156" s="71">
        <v>4</v>
      </c>
      <c r="AC156" s="159"/>
      <c r="AD156" s="72" t="s">
        <v>433</v>
      </c>
      <c r="AE156" s="74">
        <v>1</v>
      </c>
    </row>
    <row r="157" spans="21:31" x14ac:dyDescent="0.15">
      <c r="U157" s="159"/>
      <c r="V157" s="72" t="s">
        <v>145</v>
      </c>
      <c r="W157" s="74">
        <v>4</v>
      </c>
      <c r="AC157" s="68" t="s">
        <v>1908</v>
      </c>
      <c r="AD157" s="69"/>
      <c r="AE157" s="71">
        <v>2</v>
      </c>
    </row>
    <row r="158" spans="21:31" x14ac:dyDescent="0.15">
      <c r="U158" s="159"/>
      <c r="V158" s="72" t="s">
        <v>777</v>
      </c>
      <c r="W158" s="74">
        <v>2</v>
      </c>
      <c r="AC158" s="68" t="s">
        <v>447</v>
      </c>
      <c r="AD158" s="68" t="s">
        <v>278</v>
      </c>
      <c r="AE158" s="71">
        <v>1</v>
      </c>
    </row>
    <row r="159" spans="21:31" x14ac:dyDescent="0.15">
      <c r="U159" s="159"/>
      <c r="V159" s="72" t="s">
        <v>148</v>
      </c>
      <c r="W159" s="74">
        <v>4</v>
      </c>
      <c r="AC159" s="68" t="s">
        <v>1909</v>
      </c>
      <c r="AD159" s="69"/>
      <c r="AE159" s="71">
        <v>1</v>
      </c>
    </row>
    <row r="160" spans="21:31" x14ac:dyDescent="0.15">
      <c r="U160" s="159"/>
      <c r="V160" s="72" t="s">
        <v>784</v>
      </c>
      <c r="W160" s="74">
        <v>2</v>
      </c>
      <c r="AC160" s="68" t="s">
        <v>440</v>
      </c>
      <c r="AD160" s="68" t="s">
        <v>278</v>
      </c>
      <c r="AE160" s="71">
        <v>1</v>
      </c>
    </row>
    <row r="161" spans="21:31" x14ac:dyDescent="0.15">
      <c r="U161" s="159"/>
      <c r="V161" s="72" t="s">
        <v>787</v>
      </c>
      <c r="W161" s="74">
        <v>2</v>
      </c>
      <c r="AC161" s="68" t="s">
        <v>1910</v>
      </c>
      <c r="AD161" s="69"/>
      <c r="AE161" s="71">
        <v>1</v>
      </c>
    </row>
    <row r="162" spans="21:31" x14ac:dyDescent="0.15">
      <c r="U162" s="159"/>
      <c r="V162" s="72" t="s">
        <v>790</v>
      </c>
      <c r="W162" s="74">
        <v>2</v>
      </c>
      <c r="AC162" s="68" t="s">
        <v>439</v>
      </c>
      <c r="AD162" s="68" t="s">
        <v>278</v>
      </c>
      <c r="AE162" s="71">
        <v>1</v>
      </c>
    </row>
    <row r="163" spans="21:31" x14ac:dyDescent="0.15">
      <c r="U163" s="68" t="s">
        <v>286</v>
      </c>
      <c r="V163" s="69"/>
      <c r="W163" s="71">
        <v>20</v>
      </c>
      <c r="AC163" s="68" t="s">
        <v>1911</v>
      </c>
      <c r="AD163" s="69"/>
      <c r="AE163" s="71">
        <v>1</v>
      </c>
    </row>
    <row r="164" spans="21:31" x14ac:dyDescent="0.15">
      <c r="U164" s="68" t="s">
        <v>793</v>
      </c>
      <c r="V164" s="68" t="s">
        <v>139</v>
      </c>
      <c r="W164" s="71">
        <v>4</v>
      </c>
      <c r="AC164" s="68" t="s">
        <v>645</v>
      </c>
      <c r="AD164" s="68" t="s">
        <v>454</v>
      </c>
      <c r="AE164" s="71">
        <v>1</v>
      </c>
    </row>
    <row r="165" spans="21:31" x14ac:dyDescent="0.15">
      <c r="U165" s="159"/>
      <c r="V165" s="72" t="s">
        <v>142</v>
      </c>
      <c r="W165" s="74">
        <v>4</v>
      </c>
      <c r="AC165" s="159"/>
      <c r="AD165" s="72" t="s">
        <v>455</v>
      </c>
      <c r="AE165" s="74">
        <v>1</v>
      </c>
    </row>
    <row r="166" spans="21:31" x14ac:dyDescent="0.15">
      <c r="U166" s="159"/>
      <c r="V166" s="72" t="s">
        <v>143</v>
      </c>
      <c r="W166" s="74">
        <v>4</v>
      </c>
      <c r="AC166" s="159"/>
      <c r="AD166" s="72" t="s">
        <v>456</v>
      </c>
      <c r="AE166" s="74">
        <v>1</v>
      </c>
    </row>
    <row r="167" spans="21:31" x14ac:dyDescent="0.15">
      <c r="U167" s="159"/>
      <c r="V167" s="72" t="s">
        <v>140</v>
      </c>
      <c r="W167" s="74">
        <v>4</v>
      </c>
      <c r="AC167" s="68" t="s">
        <v>1912</v>
      </c>
      <c r="AD167" s="69"/>
      <c r="AE167" s="71">
        <v>3</v>
      </c>
    </row>
    <row r="168" spans="21:31" x14ac:dyDescent="0.15">
      <c r="U168" s="159"/>
      <c r="V168" s="72" t="s">
        <v>141</v>
      </c>
      <c r="W168" s="74">
        <v>4</v>
      </c>
      <c r="AC168" s="68" t="s">
        <v>436</v>
      </c>
      <c r="AD168" s="68" t="s">
        <v>278</v>
      </c>
      <c r="AE168" s="71">
        <v>1</v>
      </c>
    </row>
    <row r="169" spans="21:31" x14ac:dyDescent="0.15">
      <c r="U169" s="159"/>
      <c r="V169" s="72" t="s">
        <v>137</v>
      </c>
      <c r="W169" s="74">
        <v>4</v>
      </c>
      <c r="AC169" s="68" t="s">
        <v>1913</v>
      </c>
      <c r="AD169" s="69"/>
      <c r="AE169" s="71">
        <v>1</v>
      </c>
    </row>
    <row r="170" spans="21:31" x14ac:dyDescent="0.15">
      <c r="U170" s="159"/>
      <c r="V170" s="72" t="s">
        <v>134</v>
      </c>
      <c r="W170" s="74">
        <v>4</v>
      </c>
      <c r="AC170" s="68" t="s">
        <v>446</v>
      </c>
      <c r="AD170" s="68" t="s">
        <v>278</v>
      </c>
      <c r="AE170" s="71">
        <v>1</v>
      </c>
    </row>
    <row r="171" spans="21:31" x14ac:dyDescent="0.15">
      <c r="U171" s="68" t="s">
        <v>1848</v>
      </c>
      <c r="V171" s="69"/>
      <c r="W171" s="71">
        <v>28</v>
      </c>
      <c r="AC171" s="159"/>
      <c r="AD171" s="72" t="s">
        <v>513</v>
      </c>
      <c r="AE171" s="74">
        <v>1</v>
      </c>
    </row>
    <row r="172" spans="21:31" x14ac:dyDescent="0.15">
      <c r="U172" s="68" t="s">
        <v>156</v>
      </c>
      <c r="V172" s="68" t="s">
        <v>12</v>
      </c>
      <c r="W172" s="71">
        <v>1</v>
      </c>
      <c r="AC172" s="159"/>
      <c r="AD172" s="72" t="s">
        <v>512</v>
      </c>
      <c r="AE172" s="74">
        <v>1</v>
      </c>
    </row>
    <row r="173" spans="21:31" x14ac:dyDescent="0.15">
      <c r="U173" s="159"/>
      <c r="V173" s="72" t="s">
        <v>128</v>
      </c>
      <c r="W173" s="74">
        <v>1</v>
      </c>
      <c r="AC173" s="159"/>
      <c r="AD173" s="72" t="s">
        <v>511</v>
      </c>
      <c r="AE173" s="74">
        <v>1</v>
      </c>
    </row>
    <row r="174" spans="21:31" x14ac:dyDescent="0.15">
      <c r="U174" s="159"/>
      <c r="V174" s="72" t="s">
        <v>13</v>
      </c>
      <c r="W174" s="74">
        <v>1</v>
      </c>
      <c r="AC174" s="68" t="s">
        <v>1914</v>
      </c>
      <c r="AD174" s="69"/>
      <c r="AE174" s="71">
        <v>4</v>
      </c>
    </row>
    <row r="175" spans="21:31" x14ac:dyDescent="0.15">
      <c r="U175" s="68" t="s">
        <v>291</v>
      </c>
      <c r="V175" s="69"/>
      <c r="W175" s="71">
        <v>3</v>
      </c>
      <c r="AC175" s="68" t="s">
        <v>654</v>
      </c>
      <c r="AD175" s="68" t="s">
        <v>468</v>
      </c>
      <c r="AE175" s="71">
        <v>1</v>
      </c>
    </row>
    <row r="176" spans="21:31" x14ac:dyDescent="0.15">
      <c r="U176" s="68" t="s">
        <v>149</v>
      </c>
      <c r="V176" s="68" t="s">
        <v>151</v>
      </c>
      <c r="W176" s="71">
        <v>5</v>
      </c>
      <c r="AC176" s="159"/>
      <c r="AD176" s="72" t="s">
        <v>469</v>
      </c>
      <c r="AE176" s="74">
        <v>1</v>
      </c>
    </row>
    <row r="177" spans="21:31" x14ac:dyDescent="0.15">
      <c r="U177" s="159"/>
      <c r="V177" s="72" t="s">
        <v>831</v>
      </c>
      <c r="W177" s="74">
        <v>5</v>
      </c>
      <c r="AC177" s="68" t="s">
        <v>1915</v>
      </c>
      <c r="AD177" s="69"/>
      <c r="AE177" s="71">
        <v>2</v>
      </c>
    </row>
    <row r="178" spans="21:31" x14ac:dyDescent="0.15">
      <c r="U178" s="159"/>
      <c r="V178" s="72" t="s">
        <v>837</v>
      </c>
      <c r="W178" s="74">
        <v>5</v>
      </c>
      <c r="AC178" s="68" t="s">
        <v>461</v>
      </c>
      <c r="AD178" s="68" t="s">
        <v>278</v>
      </c>
      <c r="AE178" s="71">
        <v>1</v>
      </c>
    </row>
    <row r="179" spans="21:31" x14ac:dyDescent="0.15">
      <c r="U179" s="159"/>
      <c r="V179" s="72" t="s">
        <v>843</v>
      </c>
      <c r="W179" s="74">
        <v>1</v>
      </c>
      <c r="AC179" s="68" t="s">
        <v>1916</v>
      </c>
      <c r="AD179" s="69"/>
      <c r="AE179" s="71">
        <v>1</v>
      </c>
    </row>
    <row r="180" spans="21:31" x14ac:dyDescent="0.15">
      <c r="U180" s="159"/>
      <c r="V180" s="72" t="s">
        <v>150</v>
      </c>
      <c r="W180" s="74">
        <v>6</v>
      </c>
      <c r="AC180" s="68" t="s">
        <v>658</v>
      </c>
      <c r="AD180" s="68" t="s">
        <v>472</v>
      </c>
      <c r="AE180" s="71">
        <v>1</v>
      </c>
    </row>
    <row r="181" spans="21:31" x14ac:dyDescent="0.15">
      <c r="U181" s="159"/>
      <c r="V181" s="72" t="s">
        <v>851</v>
      </c>
      <c r="W181" s="74">
        <v>6</v>
      </c>
      <c r="AC181" s="159"/>
      <c r="AD181" s="72" t="s">
        <v>473</v>
      </c>
      <c r="AE181" s="74">
        <v>1</v>
      </c>
    </row>
    <row r="182" spans="21:31" x14ac:dyDescent="0.15">
      <c r="U182" s="159"/>
      <c r="V182" s="72" t="s">
        <v>152</v>
      </c>
      <c r="W182" s="74">
        <v>5</v>
      </c>
      <c r="AC182" s="159"/>
      <c r="AD182" s="72" t="s">
        <v>659</v>
      </c>
      <c r="AE182" s="74">
        <v>1</v>
      </c>
    </row>
    <row r="183" spans="21:31" x14ac:dyDescent="0.15">
      <c r="U183" s="68" t="s">
        <v>297</v>
      </c>
      <c r="V183" s="69"/>
      <c r="W183" s="71">
        <v>33</v>
      </c>
      <c r="AC183" s="68" t="s">
        <v>1917</v>
      </c>
      <c r="AD183" s="69"/>
      <c r="AE183" s="71">
        <v>3</v>
      </c>
    </row>
    <row r="184" spans="21:31" x14ac:dyDescent="0.15">
      <c r="U184" s="68" t="s">
        <v>155</v>
      </c>
      <c r="V184" s="68" t="s">
        <v>12</v>
      </c>
      <c r="W184" s="71">
        <v>1</v>
      </c>
      <c r="AC184" s="68" t="s">
        <v>663</v>
      </c>
      <c r="AD184" s="68" t="s">
        <v>463</v>
      </c>
      <c r="AE184" s="71">
        <v>1</v>
      </c>
    </row>
    <row r="185" spans="21:31" x14ac:dyDescent="0.15">
      <c r="U185" s="159"/>
      <c r="V185" s="72" t="s">
        <v>128</v>
      </c>
      <c r="W185" s="74">
        <v>1</v>
      </c>
      <c r="AC185" s="159"/>
      <c r="AD185" s="72" t="s">
        <v>464</v>
      </c>
      <c r="AE185" s="74">
        <v>1</v>
      </c>
    </row>
    <row r="186" spans="21:31" x14ac:dyDescent="0.15">
      <c r="U186" s="159"/>
      <c r="V186" s="72" t="s">
        <v>13</v>
      </c>
      <c r="W186" s="74">
        <v>1</v>
      </c>
      <c r="AC186" s="159"/>
      <c r="AD186" s="72" t="s">
        <v>465</v>
      </c>
      <c r="AE186" s="74">
        <v>1</v>
      </c>
    </row>
    <row r="187" spans="21:31" x14ac:dyDescent="0.15">
      <c r="U187" s="159"/>
      <c r="V187" s="72" t="s">
        <v>140</v>
      </c>
      <c r="W187" s="74">
        <v>1</v>
      </c>
      <c r="AC187" s="159"/>
      <c r="AD187" s="72" t="s">
        <v>665</v>
      </c>
      <c r="AE187" s="74">
        <v>1</v>
      </c>
    </row>
    <row r="188" spans="21:31" x14ac:dyDescent="0.15">
      <c r="U188" s="68" t="s">
        <v>300</v>
      </c>
      <c r="V188" s="69"/>
      <c r="W188" s="71">
        <v>4</v>
      </c>
      <c r="AC188" s="68" t="s">
        <v>1918</v>
      </c>
      <c r="AD188" s="69"/>
      <c r="AE188" s="71">
        <v>4</v>
      </c>
    </row>
    <row r="189" spans="21:31" x14ac:dyDescent="0.15">
      <c r="U189" s="68" t="s">
        <v>187</v>
      </c>
      <c r="V189" s="68" t="s">
        <v>188</v>
      </c>
      <c r="W189" s="71">
        <v>1</v>
      </c>
      <c r="AC189" s="68" t="s">
        <v>669</v>
      </c>
      <c r="AD189" s="68" t="s">
        <v>451</v>
      </c>
      <c r="AE189" s="71">
        <v>1</v>
      </c>
    </row>
    <row r="190" spans="21:31" x14ac:dyDescent="0.15">
      <c r="U190" s="159"/>
      <c r="V190" s="72" t="s">
        <v>190</v>
      </c>
      <c r="W190" s="74">
        <v>1</v>
      </c>
      <c r="AC190" s="159"/>
      <c r="AD190" s="72" t="s">
        <v>452</v>
      </c>
      <c r="AE190" s="74">
        <v>1</v>
      </c>
    </row>
    <row r="191" spans="21:31" x14ac:dyDescent="0.15">
      <c r="U191" s="159"/>
      <c r="V191" s="72" t="s">
        <v>189</v>
      </c>
      <c r="W191" s="74">
        <v>1</v>
      </c>
      <c r="AC191" s="159"/>
      <c r="AD191" s="72" t="s">
        <v>453</v>
      </c>
      <c r="AE191" s="74">
        <v>1</v>
      </c>
    </row>
    <row r="192" spans="21:31" x14ac:dyDescent="0.15">
      <c r="U192" s="68" t="s">
        <v>279</v>
      </c>
      <c r="V192" s="69"/>
      <c r="W192" s="71">
        <v>3</v>
      </c>
      <c r="AC192" s="68" t="s">
        <v>1919</v>
      </c>
      <c r="AD192" s="69"/>
      <c r="AE192" s="71">
        <v>3</v>
      </c>
    </row>
    <row r="193" spans="21:31" x14ac:dyDescent="0.15">
      <c r="U193" s="68" t="s">
        <v>197</v>
      </c>
      <c r="V193" s="68" t="s">
        <v>198</v>
      </c>
      <c r="W193" s="71">
        <v>1</v>
      </c>
      <c r="AC193" s="68" t="s">
        <v>448</v>
      </c>
      <c r="AD193" s="68" t="s">
        <v>278</v>
      </c>
      <c r="AE193" s="71">
        <v>1</v>
      </c>
    </row>
    <row r="194" spans="21:31" x14ac:dyDescent="0.15">
      <c r="U194" s="159"/>
      <c r="V194" s="72" t="s">
        <v>177</v>
      </c>
      <c r="W194" s="74">
        <v>1</v>
      </c>
      <c r="AC194" s="159"/>
      <c r="AD194" s="72" t="s">
        <v>514</v>
      </c>
      <c r="AE194" s="74">
        <v>1</v>
      </c>
    </row>
    <row r="195" spans="21:31" x14ac:dyDescent="0.15">
      <c r="U195" s="68" t="s">
        <v>280</v>
      </c>
      <c r="V195" s="69"/>
      <c r="W195" s="71">
        <v>2</v>
      </c>
      <c r="AC195" s="159"/>
      <c r="AD195" s="72" t="s">
        <v>517</v>
      </c>
      <c r="AE195" s="74">
        <v>1</v>
      </c>
    </row>
    <row r="196" spans="21:31" x14ac:dyDescent="0.15">
      <c r="U196" s="68" t="s">
        <v>191</v>
      </c>
      <c r="V196" s="68" t="s">
        <v>17</v>
      </c>
      <c r="W196" s="71">
        <v>4</v>
      </c>
      <c r="AC196" s="159"/>
      <c r="AD196" s="72" t="s">
        <v>515</v>
      </c>
      <c r="AE196" s="74">
        <v>1</v>
      </c>
    </row>
    <row r="197" spans="21:31" x14ac:dyDescent="0.15">
      <c r="U197" s="159"/>
      <c r="V197" s="72" t="s">
        <v>188</v>
      </c>
      <c r="W197" s="74">
        <v>4</v>
      </c>
      <c r="AC197" s="159"/>
      <c r="AD197" s="72" t="s">
        <v>516</v>
      </c>
      <c r="AE197" s="74">
        <v>1</v>
      </c>
    </row>
    <row r="198" spans="21:31" x14ac:dyDescent="0.15">
      <c r="U198" s="159"/>
      <c r="V198" s="72" t="s">
        <v>193</v>
      </c>
      <c r="W198" s="74">
        <v>4</v>
      </c>
      <c r="AC198" s="68" t="s">
        <v>1920</v>
      </c>
      <c r="AD198" s="69"/>
      <c r="AE198" s="71">
        <v>5</v>
      </c>
    </row>
    <row r="199" spans="21:31" x14ac:dyDescent="0.15">
      <c r="U199" s="159"/>
      <c r="V199" s="72" t="s">
        <v>196</v>
      </c>
      <c r="W199" s="74">
        <v>4</v>
      </c>
      <c r="AC199" s="68" t="s">
        <v>678</v>
      </c>
      <c r="AD199" s="68" t="s">
        <v>442</v>
      </c>
      <c r="AE199" s="71">
        <v>1</v>
      </c>
    </row>
    <row r="200" spans="21:31" x14ac:dyDescent="0.15">
      <c r="U200" s="159"/>
      <c r="V200" s="72" t="s">
        <v>888</v>
      </c>
      <c r="W200" s="74">
        <v>4</v>
      </c>
      <c r="AC200" s="159"/>
      <c r="AD200" s="72" t="s">
        <v>443</v>
      </c>
      <c r="AE200" s="74">
        <v>1</v>
      </c>
    </row>
    <row r="201" spans="21:31" x14ac:dyDescent="0.15">
      <c r="U201" s="68" t="s">
        <v>281</v>
      </c>
      <c r="V201" s="69"/>
      <c r="W201" s="71">
        <v>20</v>
      </c>
      <c r="AC201" s="68" t="s">
        <v>1921</v>
      </c>
      <c r="AD201" s="69"/>
      <c r="AE201" s="71">
        <v>2</v>
      </c>
    </row>
    <row r="202" spans="21:31" x14ac:dyDescent="0.15">
      <c r="U202" s="68" t="s">
        <v>269</v>
      </c>
      <c r="V202" s="68" t="s">
        <v>270</v>
      </c>
      <c r="W202" s="71">
        <v>13</v>
      </c>
      <c r="AC202" s="68" t="s">
        <v>681</v>
      </c>
      <c r="AD202" s="68" t="s">
        <v>470</v>
      </c>
      <c r="AE202" s="71">
        <v>1</v>
      </c>
    </row>
    <row r="203" spans="21:31" x14ac:dyDescent="0.15">
      <c r="U203" s="159"/>
      <c r="V203" s="72" t="s">
        <v>910</v>
      </c>
      <c r="W203" s="74">
        <v>1</v>
      </c>
      <c r="AC203" s="159"/>
      <c r="AD203" s="72" t="s">
        <v>471</v>
      </c>
      <c r="AE203" s="74">
        <v>1</v>
      </c>
    </row>
    <row r="204" spans="21:31" x14ac:dyDescent="0.15">
      <c r="U204" s="159"/>
      <c r="V204" s="72" t="s">
        <v>912</v>
      </c>
      <c r="W204" s="74">
        <v>1</v>
      </c>
      <c r="AC204" s="68" t="s">
        <v>1922</v>
      </c>
      <c r="AD204" s="69"/>
      <c r="AE204" s="71">
        <v>2</v>
      </c>
    </row>
    <row r="205" spans="21:31" x14ac:dyDescent="0.15">
      <c r="U205" s="68" t="s">
        <v>282</v>
      </c>
      <c r="V205" s="69"/>
      <c r="W205" s="71">
        <v>15</v>
      </c>
      <c r="AC205" s="68" t="s">
        <v>476</v>
      </c>
      <c r="AD205" s="68" t="s">
        <v>278</v>
      </c>
      <c r="AE205" s="71">
        <v>1</v>
      </c>
    </row>
    <row r="206" spans="21:31" x14ac:dyDescent="0.15">
      <c r="U206" s="68" t="s">
        <v>199</v>
      </c>
      <c r="V206" s="68" t="s">
        <v>914</v>
      </c>
      <c r="W206" s="71">
        <v>1</v>
      </c>
      <c r="AC206" s="68" t="s">
        <v>1923</v>
      </c>
      <c r="AD206" s="69"/>
      <c r="AE206" s="71">
        <v>1</v>
      </c>
    </row>
    <row r="207" spans="21:31" x14ac:dyDescent="0.15">
      <c r="U207" s="159"/>
      <c r="V207" s="72" t="s">
        <v>916</v>
      </c>
      <c r="W207" s="74">
        <v>1</v>
      </c>
      <c r="AC207" s="68" t="s">
        <v>474</v>
      </c>
      <c r="AD207" s="68" t="s">
        <v>278</v>
      </c>
      <c r="AE207" s="71">
        <v>1</v>
      </c>
    </row>
    <row r="208" spans="21:31" x14ac:dyDescent="0.15">
      <c r="U208" s="159"/>
      <c r="V208" s="72" t="s">
        <v>200</v>
      </c>
      <c r="W208" s="74">
        <v>1</v>
      </c>
      <c r="AC208" s="159"/>
      <c r="AD208" s="72" t="s">
        <v>522</v>
      </c>
      <c r="AE208" s="74">
        <v>1</v>
      </c>
    </row>
    <row r="209" spans="21:31" x14ac:dyDescent="0.15">
      <c r="U209" s="68" t="s">
        <v>283</v>
      </c>
      <c r="V209" s="69"/>
      <c r="W209" s="71">
        <v>3</v>
      </c>
      <c r="AC209" s="159"/>
      <c r="AD209" s="72" t="s">
        <v>521</v>
      </c>
      <c r="AE209" s="74">
        <v>1</v>
      </c>
    </row>
    <row r="210" spans="21:31" x14ac:dyDescent="0.15">
      <c r="U210" s="68" t="s">
        <v>201</v>
      </c>
      <c r="V210" s="68" t="s">
        <v>17</v>
      </c>
      <c r="W210" s="71">
        <v>3</v>
      </c>
      <c r="AC210" s="159"/>
      <c r="AD210" s="72" t="s">
        <v>523</v>
      </c>
      <c r="AE210" s="74">
        <v>1</v>
      </c>
    </row>
    <row r="211" spans="21:31" x14ac:dyDescent="0.15">
      <c r="U211" s="159"/>
      <c r="V211" s="72" t="s">
        <v>196</v>
      </c>
      <c r="W211" s="74">
        <v>3</v>
      </c>
      <c r="AC211" s="68" t="s">
        <v>1924</v>
      </c>
      <c r="AD211" s="69"/>
      <c r="AE211" s="71">
        <v>4</v>
      </c>
    </row>
    <row r="212" spans="21:31" x14ac:dyDescent="0.15">
      <c r="U212" s="159"/>
      <c r="V212" s="72" t="s">
        <v>202</v>
      </c>
      <c r="W212" s="74">
        <v>3</v>
      </c>
      <c r="AC212" s="68" t="s">
        <v>475</v>
      </c>
      <c r="AD212" s="68" t="s">
        <v>278</v>
      </c>
      <c r="AE212" s="71">
        <v>1</v>
      </c>
    </row>
    <row r="213" spans="21:31" x14ac:dyDescent="0.15">
      <c r="U213" s="159"/>
      <c r="V213" s="72" t="s">
        <v>204</v>
      </c>
      <c r="W213" s="74">
        <v>3</v>
      </c>
      <c r="AC213" s="68" t="s">
        <v>1925</v>
      </c>
      <c r="AD213" s="69"/>
      <c r="AE213" s="71">
        <v>1</v>
      </c>
    </row>
    <row r="214" spans="21:31" x14ac:dyDescent="0.15">
      <c r="U214" s="159"/>
      <c r="V214" s="72" t="s">
        <v>206</v>
      </c>
      <c r="W214" s="74">
        <v>3</v>
      </c>
      <c r="AC214" s="68" t="s">
        <v>132</v>
      </c>
      <c r="AD214" s="68" t="s">
        <v>278</v>
      </c>
      <c r="AE214" s="71">
        <v>1</v>
      </c>
    </row>
    <row r="215" spans="21:31" x14ac:dyDescent="0.15">
      <c r="U215" s="68" t="s">
        <v>285</v>
      </c>
      <c r="V215" s="69"/>
      <c r="W215" s="71">
        <v>15</v>
      </c>
      <c r="AC215" s="68" t="s">
        <v>1926</v>
      </c>
      <c r="AD215" s="69"/>
      <c r="AE215" s="71">
        <v>1</v>
      </c>
    </row>
    <row r="216" spans="21:31" x14ac:dyDescent="0.15">
      <c r="U216" s="68" t="s">
        <v>207</v>
      </c>
      <c r="V216" s="68" t="s">
        <v>193</v>
      </c>
      <c r="W216" s="71">
        <v>7</v>
      </c>
      <c r="AC216" s="68" t="s">
        <v>131</v>
      </c>
      <c r="AD216" s="68" t="s">
        <v>278</v>
      </c>
      <c r="AE216" s="71">
        <v>1</v>
      </c>
    </row>
    <row r="217" spans="21:31" x14ac:dyDescent="0.15">
      <c r="U217" s="159"/>
      <c r="V217" s="72" t="s">
        <v>196</v>
      </c>
      <c r="W217" s="74">
        <v>7</v>
      </c>
      <c r="AC217" s="68" t="s">
        <v>1927</v>
      </c>
      <c r="AD217" s="69"/>
      <c r="AE217" s="71">
        <v>1</v>
      </c>
    </row>
    <row r="218" spans="21:31" x14ac:dyDescent="0.15">
      <c r="U218" s="159"/>
      <c r="V218" s="72" t="s">
        <v>206</v>
      </c>
      <c r="W218" s="74">
        <v>7</v>
      </c>
      <c r="AC218" s="68" t="s">
        <v>133</v>
      </c>
      <c r="AD218" s="68" t="s">
        <v>278</v>
      </c>
      <c r="AE218" s="71">
        <v>1</v>
      </c>
    </row>
    <row r="219" spans="21:31" x14ac:dyDescent="0.15">
      <c r="U219" s="159"/>
      <c r="V219" s="72" t="s">
        <v>934</v>
      </c>
      <c r="W219" s="74">
        <v>7</v>
      </c>
      <c r="AC219" s="68" t="s">
        <v>1928</v>
      </c>
      <c r="AD219" s="69"/>
      <c r="AE219" s="71">
        <v>1</v>
      </c>
    </row>
    <row r="220" spans="21:31" x14ac:dyDescent="0.15">
      <c r="U220" s="159"/>
      <c r="V220" s="72" t="s">
        <v>945</v>
      </c>
      <c r="W220" s="74">
        <v>7</v>
      </c>
      <c r="AC220" s="68" t="s">
        <v>160</v>
      </c>
      <c r="AD220" s="68" t="s">
        <v>278</v>
      </c>
      <c r="AE220" s="71">
        <v>1</v>
      </c>
    </row>
    <row r="221" spans="21:31" x14ac:dyDescent="0.15">
      <c r="U221" s="159"/>
      <c r="V221" s="72" t="s">
        <v>213</v>
      </c>
      <c r="W221" s="74">
        <v>7</v>
      </c>
      <c r="AC221" s="68" t="s">
        <v>1929</v>
      </c>
      <c r="AD221" s="69"/>
      <c r="AE221" s="71">
        <v>1</v>
      </c>
    </row>
    <row r="222" spans="21:31" x14ac:dyDescent="0.15">
      <c r="U222" s="159"/>
      <c r="V222" s="72" t="s">
        <v>960</v>
      </c>
      <c r="W222" s="74">
        <v>7</v>
      </c>
      <c r="AC222" s="68" t="s">
        <v>695</v>
      </c>
      <c r="AD222" s="68" t="s">
        <v>278</v>
      </c>
      <c r="AE222" s="71">
        <v>1</v>
      </c>
    </row>
    <row r="223" spans="21:31" x14ac:dyDescent="0.15">
      <c r="U223" s="68" t="s">
        <v>287</v>
      </c>
      <c r="V223" s="69"/>
      <c r="W223" s="71">
        <v>49</v>
      </c>
      <c r="AC223" s="68" t="s">
        <v>1930</v>
      </c>
      <c r="AD223" s="69"/>
      <c r="AE223" s="71">
        <v>1</v>
      </c>
    </row>
    <row r="224" spans="21:31" x14ac:dyDescent="0.15">
      <c r="U224" s="68" t="s">
        <v>329</v>
      </c>
      <c r="V224" s="68" t="s">
        <v>278</v>
      </c>
      <c r="W224" s="71"/>
      <c r="AC224" s="68" t="s">
        <v>158</v>
      </c>
      <c r="AD224" s="68" t="s">
        <v>278</v>
      </c>
      <c r="AE224" s="71">
        <v>1</v>
      </c>
    </row>
    <row r="225" spans="21:31" x14ac:dyDescent="0.15">
      <c r="U225" s="68" t="s">
        <v>330</v>
      </c>
      <c r="V225" s="69"/>
      <c r="W225" s="71"/>
      <c r="AC225" s="68" t="s">
        <v>1931</v>
      </c>
      <c r="AD225" s="69"/>
      <c r="AE225" s="71">
        <v>1</v>
      </c>
    </row>
    <row r="226" spans="21:31" x14ac:dyDescent="0.15">
      <c r="U226" s="68" t="s">
        <v>986</v>
      </c>
      <c r="V226" s="68" t="s">
        <v>225</v>
      </c>
      <c r="W226" s="71">
        <v>1</v>
      </c>
      <c r="AC226" s="68" t="s">
        <v>159</v>
      </c>
      <c r="AD226" s="68" t="s">
        <v>278</v>
      </c>
      <c r="AE226" s="71">
        <v>1</v>
      </c>
    </row>
    <row r="227" spans="21:31" x14ac:dyDescent="0.15">
      <c r="U227" s="159"/>
      <c r="V227" s="72" t="s">
        <v>234</v>
      </c>
      <c r="W227" s="74">
        <v>1</v>
      </c>
      <c r="AC227" s="68" t="s">
        <v>1932</v>
      </c>
      <c r="AD227" s="69"/>
      <c r="AE227" s="71">
        <v>1</v>
      </c>
    </row>
    <row r="228" spans="21:31" x14ac:dyDescent="0.15">
      <c r="U228" s="159"/>
      <c r="V228" s="72" t="s">
        <v>231</v>
      </c>
      <c r="W228" s="74">
        <v>1</v>
      </c>
      <c r="AC228" s="68" t="s">
        <v>699</v>
      </c>
      <c r="AD228" s="68" t="s">
        <v>278</v>
      </c>
      <c r="AE228" s="71">
        <v>1</v>
      </c>
    </row>
    <row r="229" spans="21:31" x14ac:dyDescent="0.15">
      <c r="U229" s="159"/>
      <c r="V229" s="72" t="s">
        <v>153</v>
      </c>
      <c r="W229" s="74">
        <v>1</v>
      </c>
      <c r="AC229" s="68" t="s">
        <v>1933</v>
      </c>
      <c r="AD229" s="69"/>
      <c r="AE229" s="71">
        <v>1</v>
      </c>
    </row>
    <row r="230" spans="21:31" x14ac:dyDescent="0.15">
      <c r="U230" s="159"/>
      <c r="V230" s="72" t="s">
        <v>991</v>
      </c>
      <c r="W230" s="74">
        <v>1</v>
      </c>
      <c r="AC230" s="68" t="s">
        <v>701</v>
      </c>
      <c r="AD230" s="68" t="s">
        <v>278</v>
      </c>
      <c r="AE230" s="71">
        <v>1</v>
      </c>
    </row>
    <row r="231" spans="21:31" x14ac:dyDescent="0.15">
      <c r="U231" s="68" t="s">
        <v>1849</v>
      </c>
      <c r="V231" s="69"/>
      <c r="W231" s="71">
        <v>5</v>
      </c>
      <c r="AC231" s="68" t="s">
        <v>1934</v>
      </c>
      <c r="AD231" s="69"/>
      <c r="AE231" s="71">
        <v>1</v>
      </c>
    </row>
    <row r="232" spans="21:31" x14ac:dyDescent="0.15">
      <c r="U232" s="68" t="s">
        <v>993</v>
      </c>
      <c r="V232" s="68" t="s">
        <v>994</v>
      </c>
      <c r="W232" s="71">
        <v>6</v>
      </c>
      <c r="AC232" s="68" t="s">
        <v>703</v>
      </c>
      <c r="AD232" s="68" t="s">
        <v>278</v>
      </c>
      <c r="AE232" s="71">
        <v>1</v>
      </c>
    </row>
    <row r="233" spans="21:31" x14ac:dyDescent="0.15">
      <c r="U233" s="159"/>
      <c r="V233" s="72" t="s">
        <v>1005</v>
      </c>
      <c r="W233" s="74">
        <v>6</v>
      </c>
      <c r="AC233" s="68" t="s">
        <v>1935</v>
      </c>
      <c r="AD233" s="69"/>
      <c r="AE233" s="71">
        <v>1</v>
      </c>
    </row>
    <row r="234" spans="21:31" x14ac:dyDescent="0.15">
      <c r="U234" s="68" t="s">
        <v>1850</v>
      </c>
      <c r="V234" s="69"/>
      <c r="W234" s="71">
        <v>12</v>
      </c>
      <c r="AC234" s="68" t="s">
        <v>705</v>
      </c>
      <c r="AD234" s="68" t="s">
        <v>278</v>
      </c>
      <c r="AE234" s="71">
        <v>1</v>
      </c>
    </row>
    <row r="235" spans="21:31" x14ac:dyDescent="0.15">
      <c r="U235" s="68" t="s">
        <v>1012</v>
      </c>
      <c r="V235" s="68" t="s">
        <v>278</v>
      </c>
      <c r="W235" s="71"/>
      <c r="AC235" s="68" t="s">
        <v>1936</v>
      </c>
      <c r="AD235" s="69"/>
      <c r="AE235" s="71">
        <v>1</v>
      </c>
    </row>
    <row r="236" spans="21:31" x14ac:dyDescent="0.15">
      <c r="U236" s="159"/>
      <c r="V236" s="72" t="s">
        <v>1013</v>
      </c>
      <c r="W236" s="74">
        <v>1</v>
      </c>
      <c r="AC236" s="68" t="s">
        <v>168</v>
      </c>
      <c r="AD236" s="68" t="s">
        <v>278</v>
      </c>
      <c r="AE236" s="71">
        <v>1</v>
      </c>
    </row>
    <row r="237" spans="21:31" x14ac:dyDescent="0.15">
      <c r="U237" s="159"/>
      <c r="V237" s="72" t="s">
        <v>1014</v>
      </c>
      <c r="W237" s="74">
        <v>1</v>
      </c>
      <c r="AC237" s="68" t="s">
        <v>1937</v>
      </c>
      <c r="AD237" s="69"/>
      <c r="AE237" s="71">
        <v>1</v>
      </c>
    </row>
    <row r="238" spans="21:31" x14ac:dyDescent="0.15">
      <c r="U238" s="68" t="s">
        <v>1851</v>
      </c>
      <c r="V238" s="69"/>
      <c r="W238" s="71">
        <v>2</v>
      </c>
      <c r="AC238" s="68" t="s">
        <v>166</v>
      </c>
      <c r="AD238" s="68" t="s">
        <v>278</v>
      </c>
      <c r="AE238" s="71">
        <v>1</v>
      </c>
    </row>
    <row r="239" spans="21:31" x14ac:dyDescent="0.15">
      <c r="U239" s="68" t="s">
        <v>219</v>
      </c>
      <c r="V239" s="68" t="s">
        <v>1016</v>
      </c>
      <c r="W239" s="71">
        <v>2</v>
      </c>
      <c r="AC239" s="68" t="s">
        <v>1938</v>
      </c>
      <c r="AD239" s="69"/>
      <c r="AE239" s="71">
        <v>1</v>
      </c>
    </row>
    <row r="240" spans="21:31" x14ac:dyDescent="0.15">
      <c r="U240" s="159"/>
      <c r="V240" s="72" t="s">
        <v>221</v>
      </c>
      <c r="W240" s="74">
        <v>2</v>
      </c>
      <c r="AC240" s="68" t="s">
        <v>709</v>
      </c>
      <c r="AD240" s="68" t="s">
        <v>278</v>
      </c>
      <c r="AE240" s="71">
        <v>1</v>
      </c>
    </row>
    <row r="241" spans="21:31" x14ac:dyDescent="0.15">
      <c r="U241" s="159"/>
      <c r="V241" s="72" t="s">
        <v>220</v>
      </c>
      <c r="W241" s="74">
        <v>2</v>
      </c>
      <c r="AC241" s="68" t="s">
        <v>1939</v>
      </c>
      <c r="AD241" s="69"/>
      <c r="AE241" s="71">
        <v>1</v>
      </c>
    </row>
    <row r="242" spans="21:31" x14ac:dyDescent="0.15">
      <c r="U242" s="159"/>
      <c r="V242" s="72" t="s">
        <v>222</v>
      </c>
      <c r="W242" s="74">
        <v>2</v>
      </c>
      <c r="AC242" s="68" t="s">
        <v>711</v>
      </c>
      <c r="AD242" s="68" t="s">
        <v>278</v>
      </c>
      <c r="AE242" s="71">
        <v>1</v>
      </c>
    </row>
    <row r="243" spans="21:31" x14ac:dyDescent="0.15">
      <c r="U243" s="159"/>
      <c r="V243" s="72" t="s">
        <v>223</v>
      </c>
      <c r="W243" s="74">
        <v>2</v>
      </c>
      <c r="AC243" s="68" t="s">
        <v>1940</v>
      </c>
      <c r="AD243" s="69"/>
      <c r="AE243" s="71">
        <v>1</v>
      </c>
    </row>
    <row r="244" spans="21:31" x14ac:dyDescent="0.15">
      <c r="U244" s="159"/>
      <c r="V244" s="72" t="s">
        <v>1028</v>
      </c>
      <c r="W244" s="74">
        <v>2</v>
      </c>
      <c r="AC244" s="68" t="s">
        <v>165</v>
      </c>
      <c r="AD244" s="68" t="s">
        <v>278</v>
      </c>
      <c r="AE244" s="71">
        <v>1</v>
      </c>
    </row>
    <row r="245" spans="21:31" x14ac:dyDescent="0.15">
      <c r="U245" s="68" t="s">
        <v>288</v>
      </c>
      <c r="V245" s="69"/>
      <c r="W245" s="71">
        <v>12</v>
      </c>
      <c r="AC245" s="68" t="s">
        <v>1941</v>
      </c>
      <c r="AD245" s="69"/>
      <c r="AE245" s="71">
        <v>1</v>
      </c>
    </row>
    <row r="246" spans="21:31" x14ac:dyDescent="0.15">
      <c r="U246" s="68" t="s">
        <v>275</v>
      </c>
      <c r="V246" s="68" t="s">
        <v>1031</v>
      </c>
      <c r="W246" s="71">
        <v>6</v>
      </c>
      <c r="AC246" s="68" t="s">
        <v>163</v>
      </c>
      <c r="AD246" s="68" t="s">
        <v>278</v>
      </c>
      <c r="AE246" s="71">
        <v>1</v>
      </c>
    </row>
    <row r="247" spans="21:31" x14ac:dyDescent="0.15">
      <c r="U247" s="159"/>
      <c r="V247" s="72" t="s">
        <v>1040</v>
      </c>
      <c r="W247" s="74">
        <v>6</v>
      </c>
      <c r="AC247" s="68" t="s">
        <v>1942</v>
      </c>
      <c r="AD247" s="69"/>
      <c r="AE247" s="71">
        <v>1</v>
      </c>
    </row>
    <row r="248" spans="21:31" x14ac:dyDescent="0.15">
      <c r="U248" s="68" t="s">
        <v>289</v>
      </c>
      <c r="V248" s="69"/>
      <c r="W248" s="71">
        <v>12</v>
      </c>
      <c r="AC248" s="68" t="s">
        <v>167</v>
      </c>
      <c r="AD248" s="68" t="s">
        <v>278</v>
      </c>
      <c r="AE248" s="71">
        <v>1</v>
      </c>
    </row>
    <row r="249" spans="21:31" x14ac:dyDescent="0.15">
      <c r="U249" s="68" t="s">
        <v>216</v>
      </c>
      <c r="V249" s="68" t="s">
        <v>217</v>
      </c>
      <c r="W249" s="71">
        <v>1</v>
      </c>
      <c r="AC249" s="68" t="s">
        <v>1943</v>
      </c>
      <c r="AD249" s="69"/>
      <c r="AE249" s="71">
        <v>1</v>
      </c>
    </row>
    <row r="250" spans="21:31" x14ac:dyDescent="0.15">
      <c r="U250" s="159"/>
      <c r="V250" s="72" t="s">
        <v>218</v>
      </c>
      <c r="W250" s="74">
        <v>1</v>
      </c>
      <c r="AC250" s="68" t="s">
        <v>164</v>
      </c>
      <c r="AD250" s="68" t="s">
        <v>278</v>
      </c>
      <c r="AE250" s="71">
        <v>1</v>
      </c>
    </row>
    <row r="251" spans="21:31" x14ac:dyDescent="0.15">
      <c r="U251" s="159"/>
      <c r="V251" s="72" t="s">
        <v>1049</v>
      </c>
      <c r="W251" s="74">
        <v>1</v>
      </c>
      <c r="AC251" s="68" t="s">
        <v>1944</v>
      </c>
      <c r="AD251" s="69"/>
      <c r="AE251" s="71">
        <v>1</v>
      </c>
    </row>
    <row r="252" spans="21:31" x14ac:dyDescent="0.15">
      <c r="U252" s="159"/>
      <c r="V252" s="72" t="s">
        <v>1051</v>
      </c>
      <c r="W252" s="74">
        <v>1</v>
      </c>
      <c r="AC252" s="68" t="s">
        <v>17</v>
      </c>
      <c r="AD252" s="68" t="s">
        <v>278</v>
      </c>
      <c r="AE252" s="71">
        <v>3</v>
      </c>
    </row>
    <row r="253" spans="21:31" x14ac:dyDescent="0.15">
      <c r="U253" s="68" t="s">
        <v>290</v>
      </c>
      <c r="V253" s="69"/>
      <c r="W253" s="71">
        <v>4</v>
      </c>
      <c r="AC253" s="159"/>
      <c r="AD253" s="72" t="s">
        <v>192</v>
      </c>
      <c r="AE253" s="74">
        <v>1</v>
      </c>
    </row>
    <row r="254" spans="21:31" x14ac:dyDescent="0.15">
      <c r="U254" s="68" t="s">
        <v>224</v>
      </c>
      <c r="V254" s="68" t="s">
        <v>225</v>
      </c>
      <c r="W254" s="71">
        <v>2</v>
      </c>
      <c r="AC254" s="159"/>
      <c r="AD254" s="72" t="s">
        <v>195</v>
      </c>
      <c r="AE254" s="74">
        <v>1</v>
      </c>
    </row>
    <row r="255" spans="21:31" x14ac:dyDescent="0.15">
      <c r="U255" s="159"/>
      <c r="V255" s="72" t="s">
        <v>231</v>
      </c>
      <c r="W255" s="74">
        <v>2</v>
      </c>
      <c r="AC255" s="159"/>
      <c r="AD255" s="72" t="s">
        <v>194</v>
      </c>
      <c r="AE255" s="74">
        <v>1</v>
      </c>
    </row>
    <row r="256" spans="21:31" x14ac:dyDescent="0.15">
      <c r="U256" s="159"/>
      <c r="V256" s="72" t="s">
        <v>153</v>
      </c>
      <c r="W256" s="74">
        <v>8</v>
      </c>
      <c r="AC256" s="159"/>
      <c r="AD256" s="72" t="s">
        <v>203</v>
      </c>
      <c r="AE256" s="74">
        <v>1</v>
      </c>
    </row>
    <row r="257" spans="21:31" x14ac:dyDescent="0.15">
      <c r="U257" s="159"/>
      <c r="V257" s="72" t="s">
        <v>1056</v>
      </c>
      <c r="W257" s="74">
        <v>2</v>
      </c>
      <c r="AC257" s="159"/>
      <c r="AD257" s="72" t="s">
        <v>205</v>
      </c>
      <c r="AE257" s="74">
        <v>1</v>
      </c>
    </row>
    <row r="258" spans="21:31" x14ac:dyDescent="0.15">
      <c r="U258" s="159"/>
      <c r="V258" s="72" t="s">
        <v>226</v>
      </c>
      <c r="W258" s="74">
        <v>2</v>
      </c>
      <c r="AC258" s="68" t="s">
        <v>1945</v>
      </c>
      <c r="AD258" s="69"/>
      <c r="AE258" s="71">
        <v>8</v>
      </c>
    </row>
    <row r="259" spans="21:31" x14ac:dyDescent="0.15">
      <c r="U259" s="159"/>
      <c r="V259" s="72" t="s">
        <v>227</v>
      </c>
      <c r="W259" s="74">
        <v>2</v>
      </c>
      <c r="AC259" s="68" t="s">
        <v>162</v>
      </c>
      <c r="AD259" s="68" t="s">
        <v>278</v>
      </c>
      <c r="AE259" s="71">
        <v>1</v>
      </c>
    </row>
    <row r="260" spans="21:31" x14ac:dyDescent="0.15">
      <c r="U260" s="159"/>
      <c r="V260" s="72" t="s">
        <v>228</v>
      </c>
      <c r="W260" s="74">
        <v>1</v>
      </c>
      <c r="AC260" s="68" t="s">
        <v>1946</v>
      </c>
      <c r="AD260" s="69"/>
      <c r="AE260" s="71">
        <v>1</v>
      </c>
    </row>
    <row r="261" spans="21:31" x14ac:dyDescent="0.15">
      <c r="U261" s="159"/>
      <c r="V261" s="72" t="s">
        <v>229</v>
      </c>
      <c r="W261" s="74">
        <v>2</v>
      </c>
      <c r="AC261" s="68" t="s">
        <v>327</v>
      </c>
      <c r="AD261" s="68" t="s">
        <v>278</v>
      </c>
      <c r="AE261" s="71">
        <v>1</v>
      </c>
    </row>
    <row r="262" spans="21:31" x14ac:dyDescent="0.15">
      <c r="U262" s="159"/>
      <c r="V262" s="72" t="s">
        <v>1066</v>
      </c>
      <c r="W262" s="74">
        <v>2</v>
      </c>
      <c r="AC262" s="68" t="s">
        <v>1947</v>
      </c>
      <c r="AD262" s="69"/>
      <c r="AE262" s="71">
        <v>1</v>
      </c>
    </row>
    <row r="263" spans="21:31" x14ac:dyDescent="0.15">
      <c r="U263" s="159"/>
      <c r="V263" s="72" t="s">
        <v>230</v>
      </c>
      <c r="W263" s="74">
        <v>2</v>
      </c>
      <c r="AC263" s="68" t="s">
        <v>175</v>
      </c>
      <c r="AD263" s="68" t="s">
        <v>278</v>
      </c>
      <c r="AE263" s="71">
        <v>1</v>
      </c>
    </row>
    <row r="264" spans="21:31" x14ac:dyDescent="0.15">
      <c r="U264" s="159"/>
      <c r="V264" s="72" t="s">
        <v>1071</v>
      </c>
      <c r="W264" s="74">
        <v>2</v>
      </c>
      <c r="AC264" s="68" t="s">
        <v>1948</v>
      </c>
      <c r="AD264" s="69"/>
      <c r="AE264" s="71">
        <v>1</v>
      </c>
    </row>
    <row r="265" spans="21:31" x14ac:dyDescent="0.15">
      <c r="U265" s="159"/>
      <c r="V265" s="72" t="s">
        <v>235</v>
      </c>
      <c r="W265" s="74">
        <v>2</v>
      </c>
      <c r="AC265" s="68" t="s">
        <v>170</v>
      </c>
      <c r="AD265" s="68" t="s">
        <v>278</v>
      </c>
      <c r="AE265" s="71">
        <v>1</v>
      </c>
    </row>
    <row r="266" spans="21:31" x14ac:dyDescent="0.15">
      <c r="U266" s="159"/>
      <c r="V266" s="72" t="s">
        <v>233</v>
      </c>
      <c r="W266" s="74">
        <v>2</v>
      </c>
      <c r="AC266" s="68" t="s">
        <v>1949</v>
      </c>
      <c r="AD266" s="69"/>
      <c r="AE266" s="71">
        <v>1</v>
      </c>
    </row>
    <row r="267" spans="21:31" x14ac:dyDescent="0.15">
      <c r="U267" s="159"/>
      <c r="V267" s="72" t="s">
        <v>1080</v>
      </c>
      <c r="W267" s="74">
        <v>2</v>
      </c>
      <c r="AC267" s="68" t="s">
        <v>722</v>
      </c>
      <c r="AD267" s="68" t="s">
        <v>278</v>
      </c>
      <c r="AE267" s="71">
        <v>1</v>
      </c>
    </row>
    <row r="268" spans="21:31" x14ac:dyDescent="0.15">
      <c r="U268" s="68" t="s">
        <v>292</v>
      </c>
      <c r="V268" s="69"/>
      <c r="W268" s="71">
        <v>33</v>
      </c>
      <c r="AC268" s="68" t="s">
        <v>1950</v>
      </c>
      <c r="AD268" s="69"/>
      <c r="AE268" s="71">
        <v>1</v>
      </c>
    </row>
    <row r="269" spans="21:31" x14ac:dyDescent="0.15">
      <c r="U269" s="68" t="s">
        <v>1091</v>
      </c>
      <c r="V269" s="68" t="s">
        <v>1092</v>
      </c>
      <c r="W269" s="71">
        <v>17</v>
      </c>
      <c r="AC269" s="68" t="s">
        <v>171</v>
      </c>
      <c r="AD269" s="68" t="s">
        <v>278</v>
      </c>
      <c r="AE269" s="71">
        <v>1</v>
      </c>
    </row>
    <row r="270" spans="21:31" x14ac:dyDescent="0.15">
      <c r="U270" s="159"/>
      <c r="V270" s="72" t="s">
        <v>1117</v>
      </c>
      <c r="W270" s="74">
        <v>17</v>
      </c>
      <c r="AC270" s="68" t="s">
        <v>1951</v>
      </c>
      <c r="AD270" s="69"/>
      <c r="AE270" s="71">
        <v>1</v>
      </c>
    </row>
    <row r="271" spans="21:31" x14ac:dyDescent="0.15">
      <c r="U271" s="159"/>
      <c r="V271" s="72" t="s">
        <v>1091</v>
      </c>
      <c r="W271" s="74">
        <v>17</v>
      </c>
      <c r="AC271" s="68" t="s">
        <v>725</v>
      </c>
      <c r="AD271" s="68" t="s">
        <v>278</v>
      </c>
      <c r="AE271" s="71">
        <v>1</v>
      </c>
    </row>
    <row r="272" spans="21:31" x14ac:dyDescent="0.15">
      <c r="U272" s="68" t="s">
        <v>1852</v>
      </c>
      <c r="V272" s="69"/>
      <c r="W272" s="71">
        <v>51</v>
      </c>
      <c r="AC272" s="68" t="s">
        <v>1952</v>
      </c>
      <c r="AD272" s="69"/>
      <c r="AE272" s="71">
        <v>1</v>
      </c>
    </row>
    <row r="273" spans="21:31" x14ac:dyDescent="0.15">
      <c r="U273" s="68" t="s">
        <v>271</v>
      </c>
      <c r="V273" s="68" t="s">
        <v>153</v>
      </c>
      <c r="W273" s="71">
        <v>1</v>
      </c>
      <c r="AC273" s="68" t="s">
        <v>172</v>
      </c>
      <c r="AD273" s="68" t="s">
        <v>278</v>
      </c>
      <c r="AE273" s="71">
        <v>1</v>
      </c>
    </row>
    <row r="274" spans="21:31" x14ac:dyDescent="0.15">
      <c r="U274" s="159"/>
      <c r="V274" s="72" t="s">
        <v>272</v>
      </c>
      <c r="W274" s="74">
        <v>1</v>
      </c>
      <c r="AC274" s="68" t="s">
        <v>1953</v>
      </c>
      <c r="AD274" s="69"/>
      <c r="AE274" s="71">
        <v>1</v>
      </c>
    </row>
    <row r="275" spans="21:31" x14ac:dyDescent="0.15">
      <c r="U275" s="159"/>
      <c r="V275" s="72" t="s">
        <v>273</v>
      </c>
      <c r="W275" s="74">
        <v>1</v>
      </c>
      <c r="AC275" s="68" t="s">
        <v>173</v>
      </c>
      <c r="AD275" s="68" t="s">
        <v>278</v>
      </c>
      <c r="AE275" s="71">
        <v>1</v>
      </c>
    </row>
    <row r="276" spans="21:31" x14ac:dyDescent="0.15">
      <c r="U276" s="159"/>
      <c r="V276" s="72" t="s">
        <v>274</v>
      </c>
      <c r="W276" s="74">
        <v>1</v>
      </c>
      <c r="AC276" s="68" t="s">
        <v>1954</v>
      </c>
      <c r="AD276" s="69"/>
      <c r="AE276" s="71">
        <v>1</v>
      </c>
    </row>
    <row r="277" spans="21:31" x14ac:dyDescent="0.15">
      <c r="U277" s="159"/>
      <c r="V277" s="72" t="s">
        <v>1155</v>
      </c>
      <c r="W277" s="74">
        <v>1</v>
      </c>
      <c r="AC277" s="68" t="s">
        <v>729</v>
      </c>
      <c r="AD277" s="68" t="s">
        <v>278</v>
      </c>
      <c r="AE277" s="71">
        <v>1</v>
      </c>
    </row>
    <row r="278" spans="21:31" x14ac:dyDescent="0.15">
      <c r="U278" s="68" t="s">
        <v>294</v>
      </c>
      <c r="V278" s="69"/>
      <c r="W278" s="71">
        <v>5</v>
      </c>
      <c r="AC278" s="68" t="s">
        <v>1955</v>
      </c>
      <c r="AD278" s="69"/>
      <c r="AE278" s="71">
        <v>1</v>
      </c>
    </row>
    <row r="279" spans="21:31" x14ac:dyDescent="0.15">
      <c r="U279" s="68" t="s">
        <v>236</v>
      </c>
      <c r="V279" s="68" t="s">
        <v>237</v>
      </c>
      <c r="W279" s="71">
        <v>5</v>
      </c>
      <c r="AC279" s="68" t="s">
        <v>328</v>
      </c>
      <c r="AD279" s="68" t="s">
        <v>278</v>
      </c>
      <c r="AE279" s="71">
        <v>1</v>
      </c>
    </row>
    <row r="280" spans="21:31" x14ac:dyDescent="0.15">
      <c r="U280" s="159"/>
      <c r="V280" s="72" t="s">
        <v>238</v>
      </c>
      <c r="W280" s="74">
        <v>5</v>
      </c>
      <c r="AC280" s="68" t="s">
        <v>1956</v>
      </c>
      <c r="AD280" s="69"/>
      <c r="AE280" s="71">
        <v>1</v>
      </c>
    </row>
    <row r="281" spans="21:31" x14ac:dyDescent="0.15">
      <c r="U281" s="68" t="s">
        <v>295</v>
      </c>
      <c r="V281" s="69"/>
      <c r="W281" s="71">
        <v>10</v>
      </c>
      <c r="AC281" s="68" t="s">
        <v>732</v>
      </c>
      <c r="AD281" s="68" t="s">
        <v>278</v>
      </c>
      <c r="AE281" s="71">
        <v>1</v>
      </c>
    </row>
    <row r="282" spans="21:31" x14ac:dyDescent="0.15">
      <c r="U282" s="68" t="s">
        <v>1172</v>
      </c>
      <c r="V282" s="68" t="s">
        <v>278</v>
      </c>
      <c r="W282" s="71"/>
      <c r="AC282" s="68" t="s">
        <v>1957</v>
      </c>
      <c r="AD282" s="69"/>
      <c r="AE282" s="71">
        <v>1</v>
      </c>
    </row>
    <row r="283" spans="21:31" x14ac:dyDescent="0.15">
      <c r="U283" s="68" t="s">
        <v>1853</v>
      </c>
      <c r="V283" s="69"/>
      <c r="W283" s="71"/>
      <c r="AC283" s="68" t="s">
        <v>176</v>
      </c>
      <c r="AD283" s="68" t="s">
        <v>278</v>
      </c>
      <c r="AE283" s="71">
        <v>1</v>
      </c>
    </row>
    <row r="284" spans="21:31" x14ac:dyDescent="0.15">
      <c r="U284" s="68" t="s">
        <v>242</v>
      </c>
      <c r="V284" s="68" t="s">
        <v>1173</v>
      </c>
      <c r="W284" s="71">
        <v>33</v>
      </c>
      <c r="AC284" s="68" t="s">
        <v>1958</v>
      </c>
      <c r="AD284" s="69"/>
      <c r="AE284" s="71">
        <v>1</v>
      </c>
    </row>
    <row r="285" spans="21:31" x14ac:dyDescent="0.15">
      <c r="U285" s="159"/>
      <c r="V285" s="72" t="s">
        <v>1209</v>
      </c>
      <c r="W285" s="74">
        <v>33</v>
      </c>
      <c r="AC285" s="68" t="s">
        <v>174</v>
      </c>
      <c r="AD285" s="68" t="s">
        <v>278</v>
      </c>
      <c r="AE285" s="71">
        <v>1</v>
      </c>
    </row>
    <row r="286" spans="21:31" x14ac:dyDescent="0.15">
      <c r="U286" s="159"/>
      <c r="V286" s="72" t="s">
        <v>1243</v>
      </c>
      <c r="W286" s="74">
        <v>33</v>
      </c>
      <c r="AC286" s="68" t="s">
        <v>1959</v>
      </c>
      <c r="AD286" s="69"/>
      <c r="AE286" s="71">
        <v>1</v>
      </c>
    </row>
    <row r="287" spans="21:31" x14ac:dyDescent="0.15">
      <c r="U287" s="68" t="s">
        <v>298</v>
      </c>
      <c r="V287" s="69"/>
      <c r="W287" s="71">
        <v>99</v>
      </c>
      <c r="AC287" s="68" t="s">
        <v>736</v>
      </c>
      <c r="AD287" s="68" t="s">
        <v>278</v>
      </c>
      <c r="AE287" s="71">
        <v>1</v>
      </c>
    </row>
    <row r="288" spans="21:31" x14ac:dyDescent="0.15">
      <c r="U288" s="68" t="s">
        <v>339</v>
      </c>
      <c r="V288" s="68" t="s">
        <v>153</v>
      </c>
      <c r="W288" s="71">
        <v>21</v>
      </c>
      <c r="AC288" s="68" t="s">
        <v>1960</v>
      </c>
      <c r="AD288" s="69"/>
      <c r="AE288" s="71">
        <v>1</v>
      </c>
    </row>
    <row r="289" spans="21:31" x14ac:dyDescent="0.15">
      <c r="U289" s="159"/>
      <c r="V289" s="72" t="s">
        <v>349</v>
      </c>
      <c r="W289" s="74">
        <v>21</v>
      </c>
      <c r="AC289" s="68" t="s">
        <v>12</v>
      </c>
      <c r="AD289" s="68" t="s">
        <v>278</v>
      </c>
      <c r="AE289" s="71">
        <v>5</v>
      </c>
    </row>
    <row r="290" spans="21:31" x14ac:dyDescent="0.15">
      <c r="U290" s="159"/>
      <c r="V290" s="72" t="s">
        <v>340</v>
      </c>
      <c r="W290" s="74">
        <v>21</v>
      </c>
      <c r="AC290" s="159"/>
      <c r="AD290" s="72" t="s">
        <v>738</v>
      </c>
      <c r="AE290" s="74">
        <v>1</v>
      </c>
    </row>
    <row r="291" spans="21:31" x14ac:dyDescent="0.15">
      <c r="U291" s="159"/>
      <c r="V291" s="72" t="s">
        <v>348</v>
      </c>
      <c r="W291" s="74">
        <v>21</v>
      </c>
      <c r="AC291" s="159"/>
      <c r="AD291" s="72" t="s">
        <v>740</v>
      </c>
      <c r="AE291" s="74">
        <v>1</v>
      </c>
    </row>
    <row r="292" spans="21:31" x14ac:dyDescent="0.15">
      <c r="U292" s="159"/>
      <c r="V292" s="72" t="s">
        <v>344</v>
      </c>
      <c r="W292" s="74">
        <v>21</v>
      </c>
      <c r="AC292" s="68" t="s">
        <v>1961</v>
      </c>
      <c r="AD292" s="69"/>
      <c r="AE292" s="71">
        <v>7</v>
      </c>
    </row>
    <row r="293" spans="21:31" x14ac:dyDescent="0.15">
      <c r="U293" s="159"/>
      <c r="V293" s="72" t="s">
        <v>346</v>
      </c>
      <c r="W293" s="74">
        <v>21</v>
      </c>
      <c r="AC293" s="68" t="s">
        <v>128</v>
      </c>
      <c r="AD293" s="68" t="s">
        <v>278</v>
      </c>
      <c r="AE293" s="71">
        <v>5</v>
      </c>
    </row>
    <row r="294" spans="21:31" x14ac:dyDescent="0.15">
      <c r="U294" s="159"/>
      <c r="V294" s="72" t="s">
        <v>1407</v>
      </c>
      <c r="W294" s="74">
        <v>21</v>
      </c>
      <c r="AC294" s="159"/>
      <c r="AD294" s="72" t="s">
        <v>738</v>
      </c>
      <c r="AE294" s="74">
        <v>1</v>
      </c>
    </row>
    <row r="295" spans="21:31" x14ac:dyDescent="0.15">
      <c r="U295" s="159"/>
      <c r="V295" s="72" t="s">
        <v>347</v>
      </c>
      <c r="W295" s="74">
        <v>21</v>
      </c>
      <c r="AC295" s="159"/>
      <c r="AD295" s="72" t="s">
        <v>740</v>
      </c>
      <c r="AE295" s="74">
        <v>1</v>
      </c>
    </row>
    <row r="296" spans="21:31" x14ac:dyDescent="0.15">
      <c r="U296" s="68" t="s">
        <v>350</v>
      </c>
      <c r="V296" s="69"/>
      <c r="W296" s="71">
        <v>168</v>
      </c>
      <c r="AC296" s="68" t="s">
        <v>1962</v>
      </c>
      <c r="AD296" s="69"/>
      <c r="AE296" s="71">
        <v>7</v>
      </c>
    </row>
    <row r="297" spans="21:31" x14ac:dyDescent="0.15">
      <c r="U297" s="68" t="s">
        <v>1450</v>
      </c>
      <c r="V297" s="68" t="s">
        <v>252</v>
      </c>
      <c r="W297" s="71">
        <v>5</v>
      </c>
      <c r="AC297" s="68" t="s">
        <v>382</v>
      </c>
      <c r="AD297" s="68" t="s">
        <v>278</v>
      </c>
      <c r="AE297" s="71">
        <v>1</v>
      </c>
    </row>
    <row r="298" spans="21:31" x14ac:dyDescent="0.15">
      <c r="U298" s="159"/>
      <c r="V298" s="72" t="s">
        <v>1461</v>
      </c>
      <c r="W298" s="74">
        <v>5</v>
      </c>
      <c r="AC298" s="68" t="s">
        <v>1963</v>
      </c>
      <c r="AD298" s="69"/>
      <c r="AE298" s="71">
        <v>1</v>
      </c>
    </row>
    <row r="299" spans="21:31" x14ac:dyDescent="0.15">
      <c r="U299" s="68" t="s">
        <v>1854</v>
      </c>
      <c r="V299" s="69"/>
      <c r="W299" s="71">
        <v>10</v>
      </c>
      <c r="AC299" s="68" t="s">
        <v>383</v>
      </c>
      <c r="AD299" s="68" t="s">
        <v>278</v>
      </c>
      <c r="AE299" s="71">
        <v>1</v>
      </c>
    </row>
    <row r="300" spans="21:31" x14ac:dyDescent="0.15">
      <c r="U300" s="68" t="s">
        <v>253</v>
      </c>
      <c r="V300" s="68" t="s">
        <v>221</v>
      </c>
      <c r="W300" s="71">
        <v>8</v>
      </c>
      <c r="AC300" s="68" t="s">
        <v>1964</v>
      </c>
      <c r="AD300" s="69"/>
      <c r="AE300" s="71">
        <v>1</v>
      </c>
    </row>
    <row r="301" spans="21:31" x14ac:dyDescent="0.15">
      <c r="U301" s="159"/>
      <c r="V301" s="72" t="s">
        <v>254</v>
      </c>
      <c r="W301" s="74">
        <v>1</v>
      </c>
      <c r="AC301" s="68" t="s">
        <v>385</v>
      </c>
      <c r="AD301" s="68" t="s">
        <v>278</v>
      </c>
      <c r="AE301" s="71">
        <v>1</v>
      </c>
    </row>
    <row r="302" spans="21:31" x14ac:dyDescent="0.15">
      <c r="U302" s="159"/>
      <c r="V302" s="72" t="s">
        <v>1476</v>
      </c>
      <c r="W302" s="74">
        <v>52</v>
      </c>
      <c r="AC302" s="68" t="s">
        <v>1965</v>
      </c>
      <c r="AD302" s="69"/>
      <c r="AE302" s="71">
        <v>1</v>
      </c>
    </row>
    <row r="303" spans="21:31" x14ac:dyDescent="0.15">
      <c r="U303" s="68" t="s">
        <v>301</v>
      </c>
      <c r="V303" s="69"/>
      <c r="W303" s="71">
        <v>61</v>
      </c>
      <c r="AC303" s="68" t="s">
        <v>384</v>
      </c>
      <c r="AD303" s="68" t="s">
        <v>278</v>
      </c>
      <c r="AE303" s="71">
        <v>1</v>
      </c>
    </row>
    <row r="304" spans="21:31" x14ac:dyDescent="0.15">
      <c r="U304" s="68" t="s">
        <v>261</v>
      </c>
      <c r="V304" s="68" t="s">
        <v>278</v>
      </c>
      <c r="W304" s="71"/>
      <c r="AC304" s="68" t="s">
        <v>1966</v>
      </c>
      <c r="AD304" s="69"/>
      <c r="AE304" s="71">
        <v>1</v>
      </c>
    </row>
    <row r="305" spans="21:31" x14ac:dyDescent="0.15">
      <c r="U305" s="159"/>
      <c r="V305" s="72" t="s">
        <v>212</v>
      </c>
      <c r="W305" s="74">
        <v>13</v>
      </c>
      <c r="AC305" s="68" t="s">
        <v>745</v>
      </c>
      <c r="AD305" s="68" t="s">
        <v>278</v>
      </c>
      <c r="AE305" s="71">
        <v>1</v>
      </c>
    </row>
    <row r="306" spans="21:31" x14ac:dyDescent="0.15">
      <c r="U306" s="159"/>
      <c r="V306" s="72" t="s">
        <v>1558</v>
      </c>
      <c r="W306" s="74">
        <v>13</v>
      </c>
      <c r="AC306" s="68" t="s">
        <v>1967</v>
      </c>
      <c r="AD306" s="69"/>
      <c r="AE306" s="71">
        <v>1</v>
      </c>
    </row>
    <row r="307" spans="21:31" x14ac:dyDescent="0.15">
      <c r="U307" s="159"/>
      <c r="V307" s="72" t="s">
        <v>1572</v>
      </c>
      <c r="W307" s="74">
        <v>13</v>
      </c>
      <c r="AC307" s="68" t="s">
        <v>749</v>
      </c>
      <c r="AD307" s="68" t="s">
        <v>278</v>
      </c>
      <c r="AE307" s="71">
        <v>1</v>
      </c>
    </row>
    <row r="308" spans="21:31" x14ac:dyDescent="0.15">
      <c r="U308" s="159"/>
      <c r="V308" s="72" t="s">
        <v>262</v>
      </c>
      <c r="W308" s="74">
        <v>1</v>
      </c>
      <c r="AC308" s="68" t="s">
        <v>1968</v>
      </c>
      <c r="AD308" s="69"/>
      <c r="AE308" s="71">
        <v>1</v>
      </c>
    </row>
    <row r="309" spans="21:31" x14ac:dyDescent="0.15">
      <c r="U309" s="159"/>
      <c r="V309" s="72" t="s">
        <v>268</v>
      </c>
      <c r="W309" s="74">
        <v>13</v>
      </c>
      <c r="AC309" s="68" t="s">
        <v>751</v>
      </c>
      <c r="AD309" s="68" t="s">
        <v>278</v>
      </c>
      <c r="AE309" s="71">
        <v>1</v>
      </c>
    </row>
    <row r="310" spans="21:31" x14ac:dyDescent="0.15">
      <c r="U310" s="159"/>
      <c r="V310" s="72" t="s">
        <v>260</v>
      </c>
      <c r="W310" s="74">
        <v>13</v>
      </c>
      <c r="AC310" s="68" t="s">
        <v>1969</v>
      </c>
      <c r="AD310" s="69"/>
      <c r="AE310" s="71">
        <v>1</v>
      </c>
    </row>
    <row r="311" spans="21:31" x14ac:dyDescent="0.15">
      <c r="U311" s="159"/>
      <c r="V311" s="72" t="s">
        <v>266</v>
      </c>
      <c r="W311" s="74">
        <v>13</v>
      </c>
      <c r="AC311" s="68" t="s">
        <v>185</v>
      </c>
      <c r="AD311" s="68" t="s">
        <v>278</v>
      </c>
      <c r="AE311" s="71">
        <v>1</v>
      </c>
    </row>
    <row r="312" spans="21:31" x14ac:dyDescent="0.15">
      <c r="U312" s="68" t="s">
        <v>302</v>
      </c>
      <c r="V312" s="69"/>
      <c r="W312" s="71">
        <v>79</v>
      </c>
      <c r="AC312" s="68" t="s">
        <v>1970</v>
      </c>
      <c r="AD312" s="69"/>
      <c r="AE312" s="71">
        <v>1</v>
      </c>
    </row>
    <row r="313" spans="21:31" x14ac:dyDescent="0.15">
      <c r="U313" s="68" t="s">
        <v>258</v>
      </c>
      <c r="V313" s="68" t="s">
        <v>278</v>
      </c>
      <c r="W313" s="71"/>
      <c r="AC313" s="68" t="s">
        <v>754</v>
      </c>
      <c r="AD313" s="68" t="s">
        <v>278</v>
      </c>
      <c r="AE313" s="71">
        <v>1</v>
      </c>
    </row>
    <row r="314" spans="21:31" x14ac:dyDescent="0.15">
      <c r="U314" s="159"/>
      <c r="V314" s="72" t="s">
        <v>212</v>
      </c>
      <c r="W314" s="74">
        <v>7</v>
      </c>
      <c r="AC314" s="68" t="s">
        <v>1971</v>
      </c>
      <c r="AD314" s="69"/>
      <c r="AE314" s="71">
        <v>1</v>
      </c>
    </row>
    <row r="315" spans="21:31" x14ac:dyDescent="0.15">
      <c r="U315" s="159"/>
      <c r="V315" s="72" t="s">
        <v>268</v>
      </c>
      <c r="W315" s="74">
        <v>7</v>
      </c>
      <c r="AC315" s="68" t="s">
        <v>181</v>
      </c>
      <c r="AD315" s="68" t="s">
        <v>278</v>
      </c>
      <c r="AE315" s="71">
        <v>1</v>
      </c>
    </row>
    <row r="316" spans="21:31" x14ac:dyDescent="0.15">
      <c r="U316" s="159"/>
      <c r="V316" s="72" t="s">
        <v>260</v>
      </c>
      <c r="W316" s="74">
        <v>7</v>
      </c>
      <c r="AC316" s="68" t="s">
        <v>1972</v>
      </c>
      <c r="AD316" s="69"/>
      <c r="AE316" s="71">
        <v>1</v>
      </c>
    </row>
    <row r="317" spans="21:31" x14ac:dyDescent="0.15">
      <c r="U317" s="159"/>
      <c r="V317" s="72" t="s">
        <v>259</v>
      </c>
      <c r="W317" s="74">
        <v>7</v>
      </c>
      <c r="AC317" s="68" t="s">
        <v>757</v>
      </c>
      <c r="AD317" s="68" t="s">
        <v>278</v>
      </c>
      <c r="AE317" s="71">
        <v>1</v>
      </c>
    </row>
    <row r="318" spans="21:31" x14ac:dyDescent="0.15">
      <c r="U318" s="159"/>
      <c r="V318" s="72" t="s">
        <v>1641</v>
      </c>
      <c r="W318" s="74">
        <v>7</v>
      </c>
      <c r="AC318" s="68" t="s">
        <v>1973</v>
      </c>
      <c r="AD318" s="69"/>
      <c r="AE318" s="71">
        <v>1</v>
      </c>
    </row>
    <row r="319" spans="21:31" x14ac:dyDescent="0.15">
      <c r="U319" s="159"/>
      <c r="V319" s="72" t="s">
        <v>255</v>
      </c>
      <c r="W319" s="74">
        <v>4</v>
      </c>
      <c r="AC319" s="68" t="s">
        <v>759</v>
      </c>
      <c r="AD319" s="68" t="s">
        <v>278</v>
      </c>
      <c r="AE319" s="71">
        <v>1</v>
      </c>
    </row>
    <row r="320" spans="21:31" x14ac:dyDescent="0.15">
      <c r="U320" s="159"/>
      <c r="V320" s="72" t="s">
        <v>1667</v>
      </c>
      <c r="W320" s="74">
        <v>4</v>
      </c>
      <c r="AC320" s="68" t="s">
        <v>1974</v>
      </c>
      <c r="AD320" s="69"/>
      <c r="AE320" s="71">
        <v>1</v>
      </c>
    </row>
    <row r="321" spans="21:31" x14ac:dyDescent="0.15">
      <c r="U321" s="68" t="s">
        <v>303</v>
      </c>
      <c r="V321" s="69"/>
      <c r="W321" s="71">
        <v>43</v>
      </c>
      <c r="AC321" s="68" t="s">
        <v>182</v>
      </c>
      <c r="AD321" s="68" t="s">
        <v>278</v>
      </c>
      <c r="AE321" s="71">
        <v>1</v>
      </c>
    </row>
    <row r="322" spans="21:31" x14ac:dyDescent="0.15">
      <c r="U322" s="68" t="s">
        <v>1672</v>
      </c>
      <c r="V322" s="68" t="s">
        <v>153</v>
      </c>
      <c r="W322" s="71">
        <v>4</v>
      </c>
      <c r="AC322" s="68" t="s">
        <v>1975</v>
      </c>
      <c r="AD322" s="69"/>
      <c r="AE322" s="71">
        <v>1</v>
      </c>
    </row>
    <row r="323" spans="21:31" x14ac:dyDescent="0.15">
      <c r="U323" s="159"/>
      <c r="V323" s="72" t="s">
        <v>221</v>
      </c>
      <c r="W323" s="74">
        <v>1</v>
      </c>
      <c r="AC323" s="68" t="s">
        <v>184</v>
      </c>
      <c r="AD323" s="68" t="s">
        <v>278</v>
      </c>
      <c r="AE323" s="71">
        <v>1</v>
      </c>
    </row>
    <row r="324" spans="21:31" x14ac:dyDescent="0.15">
      <c r="U324" s="159"/>
      <c r="V324" s="72" t="s">
        <v>212</v>
      </c>
      <c r="W324" s="74">
        <v>13</v>
      </c>
      <c r="AC324" s="68" t="s">
        <v>1976</v>
      </c>
      <c r="AD324" s="69"/>
      <c r="AE324" s="71">
        <v>1</v>
      </c>
    </row>
    <row r="325" spans="21:31" x14ac:dyDescent="0.15">
      <c r="U325" s="159"/>
      <c r="V325" s="72" t="s">
        <v>1572</v>
      </c>
      <c r="W325" s="74">
        <v>13</v>
      </c>
      <c r="AC325" s="68" t="s">
        <v>183</v>
      </c>
      <c r="AD325" s="68" t="s">
        <v>278</v>
      </c>
      <c r="AE325" s="71">
        <v>1</v>
      </c>
    </row>
    <row r="326" spans="21:31" x14ac:dyDescent="0.15">
      <c r="U326" s="159"/>
      <c r="V326" s="72" t="s">
        <v>262</v>
      </c>
      <c r="W326" s="74">
        <v>1</v>
      </c>
      <c r="AC326" s="68" t="s">
        <v>1977</v>
      </c>
      <c r="AD326" s="69"/>
      <c r="AE326" s="71">
        <v>1</v>
      </c>
    </row>
    <row r="327" spans="21:31" x14ac:dyDescent="0.15">
      <c r="U327" s="159"/>
      <c r="V327" s="72" t="s">
        <v>268</v>
      </c>
      <c r="W327" s="74">
        <v>13</v>
      </c>
      <c r="AC327" s="68" t="s">
        <v>186</v>
      </c>
      <c r="AD327" s="68" t="s">
        <v>278</v>
      </c>
      <c r="AE327" s="71">
        <v>1</v>
      </c>
    </row>
    <row r="328" spans="21:31" x14ac:dyDescent="0.15">
      <c r="U328" s="159"/>
      <c r="V328" s="72" t="s">
        <v>260</v>
      </c>
      <c r="W328" s="74">
        <v>13</v>
      </c>
      <c r="AC328" s="68" t="s">
        <v>1978</v>
      </c>
      <c r="AD328" s="69"/>
      <c r="AE328" s="71">
        <v>1</v>
      </c>
    </row>
    <row r="329" spans="21:31" x14ac:dyDescent="0.15">
      <c r="U329" s="159"/>
      <c r="V329" s="72" t="s">
        <v>255</v>
      </c>
      <c r="W329" s="74">
        <v>4</v>
      </c>
      <c r="AC329" s="68" t="s">
        <v>13</v>
      </c>
      <c r="AD329" s="68" t="s">
        <v>278</v>
      </c>
      <c r="AE329" s="71">
        <v>3</v>
      </c>
    </row>
    <row r="330" spans="21:31" x14ac:dyDescent="0.15">
      <c r="U330" s="68" t="s">
        <v>1855</v>
      </c>
      <c r="V330" s="69"/>
      <c r="W330" s="71">
        <v>62</v>
      </c>
      <c r="AC330" s="68" t="s">
        <v>1979</v>
      </c>
      <c r="AD330" s="69"/>
      <c r="AE330" s="71">
        <v>3</v>
      </c>
    </row>
    <row r="331" spans="21:31" x14ac:dyDescent="0.15">
      <c r="U331" s="68" t="s">
        <v>267</v>
      </c>
      <c r="V331" s="68" t="s">
        <v>212</v>
      </c>
      <c r="W331" s="71">
        <v>13</v>
      </c>
      <c r="AC331" s="68" t="s">
        <v>139</v>
      </c>
      <c r="AD331" s="68" t="s">
        <v>17</v>
      </c>
      <c r="AE331" s="71">
        <v>1</v>
      </c>
    </row>
    <row r="332" spans="21:31" x14ac:dyDescent="0.15">
      <c r="U332" s="159"/>
      <c r="V332" s="72" t="s">
        <v>1558</v>
      </c>
      <c r="W332" s="74">
        <v>13</v>
      </c>
      <c r="AC332" s="159"/>
      <c r="AD332" s="72" t="s">
        <v>278</v>
      </c>
      <c r="AE332" s="74">
        <v>1</v>
      </c>
    </row>
    <row r="333" spans="21:31" x14ac:dyDescent="0.15">
      <c r="U333" s="159"/>
      <c r="V333" s="72" t="s">
        <v>1572</v>
      </c>
      <c r="W333" s="74">
        <v>13</v>
      </c>
      <c r="AC333" s="159"/>
      <c r="AD333" s="72" t="s">
        <v>768</v>
      </c>
      <c r="AE333" s="74">
        <v>1</v>
      </c>
    </row>
    <row r="334" spans="21:31" x14ac:dyDescent="0.15">
      <c r="U334" s="159"/>
      <c r="V334" s="72" t="s">
        <v>262</v>
      </c>
      <c r="W334" s="74">
        <v>1</v>
      </c>
      <c r="AC334" s="159"/>
      <c r="AD334" s="72" t="s">
        <v>147</v>
      </c>
      <c r="AE334" s="74">
        <v>1</v>
      </c>
    </row>
    <row r="335" spans="21:31" x14ac:dyDescent="0.15">
      <c r="U335" s="159"/>
      <c r="V335" s="72" t="s">
        <v>268</v>
      </c>
      <c r="W335" s="74">
        <v>13</v>
      </c>
      <c r="AC335" s="159"/>
      <c r="AD335" s="72" t="s">
        <v>146</v>
      </c>
      <c r="AE335" s="74">
        <v>1</v>
      </c>
    </row>
    <row r="336" spans="21:31" x14ac:dyDescent="0.15">
      <c r="U336" s="159"/>
      <c r="V336" s="72" t="s">
        <v>260</v>
      </c>
      <c r="W336" s="74">
        <v>13</v>
      </c>
      <c r="AC336" s="159"/>
      <c r="AD336" s="72" t="s">
        <v>135</v>
      </c>
      <c r="AE336" s="74">
        <v>1</v>
      </c>
    </row>
    <row r="337" spans="21:31" x14ac:dyDescent="0.15">
      <c r="U337" s="68" t="s">
        <v>304</v>
      </c>
      <c r="V337" s="69"/>
      <c r="W337" s="71">
        <v>66</v>
      </c>
      <c r="AC337" s="159"/>
      <c r="AD337" s="72" t="s">
        <v>136</v>
      </c>
      <c r="AE337" s="74">
        <v>1</v>
      </c>
    </row>
    <row r="338" spans="21:31" x14ac:dyDescent="0.15">
      <c r="U338" s="68" t="s">
        <v>1837</v>
      </c>
      <c r="V338" s="68" t="s">
        <v>12</v>
      </c>
      <c r="W338" s="71">
        <v>1</v>
      </c>
      <c r="AC338" s="159"/>
      <c r="AD338" s="72" t="s">
        <v>138</v>
      </c>
      <c r="AE338" s="74">
        <v>1</v>
      </c>
    </row>
    <row r="339" spans="21:31" x14ac:dyDescent="0.15">
      <c r="U339" s="159"/>
      <c r="V339" s="72" t="s">
        <v>128</v>
      </c>
      <c r="W339" s="74">
        <v>1</v>
      </c>
      <c r="AC339" s="68" t="s">
        <v>1980</v>
      </c>
      <c r="AD339" s="69"/>
      <c r="AE339" s="71">
        <v>8</v>
      </c>
    </row>
    <row r="340" spans="21:31" x14ac:dyDescent="0.15">
      <c r="U340" s="159"/>
      <c r="V340" s="72" t="s">
        <v>140</v>
      </c>
      <c r="W340" s="74">
        <v>1</v>
      </c>
      <c r="AC340" s="68" t="s">
        <v>145</v>
      </c>
      <c r="AD340" s="68" t="s">
        <v>278</v>
      </c>
      <c r="AE340" s="71">
        <v>1</v>
      </c>
    </row>
    <row r="341" spans="21:31" x14ac:dyDescent="0.15">
      <c r="U341" s="68" t="s">
        <v>1856</v>
      </c>
      <c r="V341" s="69"/>
      <c r="W341" s="71">
        <v>3</v>
      </c>
      <c r="AC341" s="159"/>
      <c r="AD341" s="72" t="s">
        <v>768</v>
      </c>
      <c r="AE341" s="74">
        <v>1</v>
      </c>
    </row>
    <row r="342" spans="21:31" x14ac:dyDescent="0.15">
      <c r="U342" s="68" t="s">
        <v>1841</v>
      </c>
      <c r="V342" s="68" t="s">
        <v>12</v>
      </c>
      <c r="W342" s="71">
        <v>1</v>
      </c>
      <c r="AC342" s="159"/>
      <c r="AD342" s="72" t="s">
        <v>147</v>
      </c>
      <c r="AE342" s="74">
        <v>1</v>
      </c>
    </row>
    <row r="343" spans="21:31" x14ac:dyDescent="0.15">
      <c r="U343" s="159"/>
      <c r="V343" s="72" t="s">
        <v>128</v>
      </c>
      <c r="W343" s="74">
        <v>1</v>
      </c>
      <c r="AC343" s="159"/>
      <c r="AD343" s="72" t="s">
        <v>146</v>
      </c>
      <c r="AE343" s="74">
        <v>1</v>
      </c>
    </row>
    <row r="344" spans="21:31" x14ac:dyDescent="0.15">
      <c r="U344" s="159"/>
      <c r="V344" s="72" t="s">
        <v>140</v>
      </c>
      <c r="W344" s="74">
        <v>1</v>
      </c>
      <c r="AC344" s="68" t="s">
        <v>1981</v>
      </c>
      <c r="AD344" s="69"/>
      <c r="AE344" s="71">
        <v>4</v>
      </c>
    </row>
    <row r="345" spans="21:31" x14ac:dyDescent="0.15">
      <c r="U345" s="68" t="s">
        <v>1857</v>
      </c>
      <c r="V345" s="69"/>
      <c r="W345" s="71">
        <v>3</v>
      </c>
      <c r="AC345" s="68" t="s">
        <v>777</v>
      </c>
      <c r="AD345" s="68" t="s">
        <v>278</v>
      </c>
      <c r="AE345" s="71">
        <v>1</v>
      </c>
    </row>
    <row r="346" spans="21:31" x14ac:dyDescent="0.15">
      <c r="U346" s="68" t="s">
        <v>2098</v>
      </c>
      <c r="V346" s="68" t="s">
        <v>278</v>
      </c>
      <c r="W346" s="71"/>
      <c r="AC346" s="159"/>
      <c r="AD346" s="72" t="s">
        <v>146</v>
      </c>
      <c r="AE346" s="74">
        <v>1</v>
      </c>
    </row>
    <row r="347" spans="21:31" x14ac:dyDescent="0.15">
      <c r="U347" s="159"/>
      <c r="V347" s="72" t="s">
        <v>1799</v>
      </c>
      <c r="W347" s="74">
        <v>1</v>
      </c>
      <c r="AC347" s="68" t="s">
        <v>1982</v>
      </c>
      <c r="AD347" s="69"/>
      <c r="AE347" s="71">
        <v>2</v>
      </c>
    </row>
    <row r="348" spans="21:31" x14ac:dyDescent="0.15">
      <c r="U348" s="159"/>
      <c r="V348" s="72" t="s">
        <v>1801</v>
      </c>
      <c r="W348" s="74">
        <v>1</v>
      </c>
      <c r="AC348" s="68" t="s">
        <v>148</v>
      </c>
      <c r="AD348" s="68" t="s">
        <v>278</v>
      </c>
      <c r="AE348" s="71">
        <v>1</v>
      </c>
    </row>
    <row r="349" spans="21:31" x14ac:dyDescent="0.15">
      <c r="U349" s="159"/>
      <c r="V349" s="72" t="s">
        <v>1803</v>
      </c>
      <c r="W349" s="74">
        <v>1</v>
      </c>
      <c r="AC349" s="159"/>
      <c r="AD349" s="72" t="s">
        <v>768</v>
      </c>
      <c r="AE349" s="74">
        <v>1</v>
      </c>
    </row>
    <row r="350" spans="21:31" x14ac:dyDescent="0.15">
      <c r="U350" s="68" t="s">
        <v>2100</v>
      </c>
      <c r="V350" s="69"/>
      <c r="W350" s="71">
        <v>3</v>
      </c>
      <c r="AC350" s="159"/>
      <c r="AD350" s="72" t="s">
        <v>147</v>
      </c>
      <c r="AE350" s="74">
        <v>1</v>
      </c>
    </row>
    <row r="351" spans="21:31" x14ac:dyDescent="0.15">
      <c r="U351" s="68" t="s">
        <v>2099</v>
      </c>
      <c r="V351" s="68" t="s">
        <v>1806</v>
      </c>
      <c r="W351" s="71">
        <v>3</v>
      </c>
      <c r="AC351" s="159"/>
      <c r="AD351" s="72" t="s">
        <v>146</v>
      </c>
      <c r="AE351" s="74">
        <v>1</v>
      </c>
    </row>
    <row r="352" spans="21:31" x14ac:dyDescent="0.15">
      <c r="U352" s="159"/>
      <c r="V352" s="72" t="s">
        <v>1810</v>
      </c>
      <c r="W352" s="74">
        <v>4</v>
      </c>
      <c r="AC352" s="68" t="s">
        <v>1983</v>
      </c>
      <c r="AD352" s="69"/>
      <c r="AE352" s="71">
        <v>4</v>
      </c>
    </row>
    <row r="353" spans="21:31" x14ac:dyDescent="0.15">
      <c r="U353" s="68" t="s">
        <v>2101</v>
      </c>
      <c r="V353" s="69"/>
      <c r="W353" s="71">
        <v>7</v>
      </c>
      <c r="AC353" s="68" t="s">
        <v>784</v>
      </c>
      <c r="AD353" s="68" t="s">
        <v>278</v>
      </c>
      <c r="AE353" s="71">
        <v>1</v>
      </c>
    </row>
    <row r="354" spans="21:31" x14ac:dyDescent="0.15">
      <c r="U354" s="68" t="s">
        <v>2097</v>
      </c>
      <c r="V354" s="68" t="s">
        <v>1815</v>
      </c>
      <c r="W354" s="71">
        <v>5</v>
      </c>
      <c r="AC354" s="159"/>
      <c r="AD354" s="72" t="s">
        <v>146</v>
      </c>
      <c r="AE354" s="74">
        <v>1</v>
      </c>
    </row>
    <row r="355" spans="21:31" x14ac:dyDescent="0.15">
      <c r="U355" s="159"/>
      <c r="V355" s="72" t="s">
        <v>1821</v>
      </c>
      <c r="W355" s="74">
        <v>5</v>
      </c>
      <c r="AC355" s="68" t="s">
        <v>1984</v>
      </c>
      <c r="AD355" s="69"/>
      <c r="AE355" s="71">
        <v>2</v>
      </c>
    </row>
    <row r="356" spans="21:31" x14ac:dyDescent="0.15">
      <c r="U356" s="159"/>
      <c r="V356" s="72" t="s">
        <v>1827</v>
      </c>
      <c r="W356" s="74">
        <v>3</v>
      </c>
      <c r="AC356" s="68" t="s">
        <v>787</v>
      </c>
      <c r="AD356" s="68" t="s">
        <v>278</v>
      </c>
      <c r="AE356" s="71">
        <v>1</v>
      </c>
    </row>
    <row r="357" spans="21:31" x14ac:dyDescent="0.15">
      <c r="U357" s="159"/>
      <c r="V357" s="72" t="s">
        <v>1831</v>
      </c>
      <c r="W357" s="74">
        <v>5</v>
      </c>
      <c r="AC357" s="159"/>
      <c r="AD357" s="72" t="s">
        <v>146</v>
      </c>
      <c r="AE357" s="74">
        <v>1</v>
      </c>
    </row>
    <row r="358" spans="21:31" x14ac:dyDescent="0.15">
      <c r="U358" s="68" t="s">
        <v>2102</v>
      </c>
      <c r="V358" s="69"/>
      <c r="W358" s="71">
        <v>18</v>
      </c>
      <c r="AC358" s="68" t="s">
        <v>1985</v>
      </c>
      <c r="AD358" s="69"/>
      <c r="AE358" s="71">
        <v>2</v>
      </c>
    </row>
    <row r="359" spans="21:31" x14ac:dyDescent="0.15">
      <c r="U359" s="73" t="s">
        <v>276</v>
      </c>
      <c r="V359" s="160"/>
      <c r="W359" s="75">
        <v>1162</v>
      </c>
      <c r="AC359" s="68" t="s">
        <v>790</v>
      </c>
      <c r="AD359" s="68" t="s">
        <v>278</v>
      </c>
      <c r="AE359" s="71">
        <v>1</v>
      </c>
    </row>
    <row r="360" spans="21:31" x14ac:dyDescent="0.15">
      <c r="AC360" s="159"/>
      <c r="AD360" s="72" t="s">
        <v>146</v>
      </c>
      <c r="AE360" s="74">
        <v>1</v>
      </c>
    </row>
    <row r="361" spans="21:31" x14ac:dyDescent="0.15">
      <c r="AC361" s="68" t="s">
        <v>1986</v>
      </c>
      <c r="AD361" s="69"/>
      <c r="AE361" s="71">
        <v>2</v>
      </c>
    </row>
    <row r="362" spans="21:31" x14ac:dyDescent="0.15">
      <c r="AC362" s="68" t="s">
        <v>142</v>
      </c>
      <c r="AD362" s="68" t="s">
        <v>17</v>
      </c>
      <c r="AE362" s="71">
        <v>1</v>
      </c>
    </row>
    <row r="363" spans="21:31" x14ac:dyDescent="0.15">
      <c r="AC363" s="159"/>
      <c r="AD363" s="72" t="s">
        <v>135</v>
      </c>
      <c r="AE363" s="74">
        <v>1</v>
      </c>
    </row>
    <row r="364" spans="21:31" x14ac:dyDescent="0.15">
      <c r="AC364" s="159"/>
      <c r="AD364" s="72" t="s">
        <v>136</v>
      </c>
      <c r="AE364" s="74">
        <v>1</v>
      </c>
    </row>
    <row r="365" spans="21:31" x14ac:dyDescent="0.15">
      <c r="AC365" s="159"/>
      <c r="AD365" s="72" t="s">
        <v>138</v>
      </c>
      <c r="AE365" s="74">
        <v>1</v>
      </c>
    </row>
    <row r="366" spans="21:31" x14ac:dyDescent="0.15">
      <c r="AC366" s="68" t="s">
        <v>1987</v>
      </c>
      <c r="AD366" s="69"/>
      <c r="AE366" s="71">
        <v>4</v>
      </c>
    </row>
    <row r="367" spans="21:31" x14ac:dyDescent="0.15">
      <c r="AC367" s="68" t="s">
        <v>143</v>
      </c>
      <c r="AD367" s="68" t="s">
        <v>17</v>
      </c>
      <c r="AE367" s="71">
        <v>1</v>
      </c>
    </row>
    <row r="368" spans="21:31" x14ac:dyDescent="0.15">
      <c r="AC368" s="159"/>
      <c r="AD368" s="72" t="s">
        <v>135</v>
      </c>
      <c r="AE368" s="74">
        <v>1</v>
      </c>
    </row>
    <row r="369" spans="29:31" x14ac:dyDescent="0.15">
      <c r="AC369" s="159"/>
      <c r="AD369" s="72" t="s">
        <v>136</v>
      </c>
      <c r="AE369" s="74">
        <v>1</v>
      </c>
    </row>
    <row r="370" spans="29:31" x14ac:dyDescent="0.15">
      <c r="AC370" s="159"/>
      <c r="AD370" s="72" t="s">
        <v>138</v>
      </c>
      <c r="AE370" s="74">
        <v>1</v>
      </c>
    </row>
    <row r="371" spans="29:31" x14ac:dyDescent="0.15">
      <c r="AC371" s="68" t="s">
        <v>1988</v>
      </c>
      <c r="AD371" s="69"/>
      <c r="AE371" s="71">
        <v>4</v>
      </c>
    </row>
    <row r="372" spans="29:31" x14ac:dyDescent="0.15">
      <c r="AC372" s="68" t="s">
        <v>140</v>
      </c>
      <c r="AD372" s="68" t="s">
        <v>17</v>
      </c>
      <c r="AE372" s="71">
        <v>1</v>
      </c>
    </row>
    <row r="373" spans="29:31" x14ac:dyDescent="0.15">
      <c r="AC373" s="159"/>
      <c r="AD373" s="72" t="s">
        <v>278</v>
      </c>
      <c r="AE373" s="74">
        <v>3</v>
      </c>
    </row>
    <row r="374" spans="29:31" x14ac:dyDescent="0.15">
      <c r="AC374" s="159"/>
      <c r="AD374" s="72" t="s">
        <v>135</v>
      </c>
      <c r="AE374" s="74">
        <v>1</v>
      </c>
    </row>
    <row r="375" spans="29:31" x14ac:dyDescent="0.15">
      <c r="AC375" s="159"/>
      <c r="AD375" s="72" t="s">
        <v>136</v>
      </c>
      <c r="AE375" s="74">
        <v>1</v>
      </c>
    </row>
    <row r="376" spans="29:31" x14ac:dyDescent="0.15">
      <c r="AC376" s="159"/>
      <c r="AD376" s="72" t="s">
        <v>138</v>
      </c>
      <c r="AE376" s="74">
        <v>1</v>
      </c>
    </row>
    <row r="377" spans="29:31" x14ac:dyDescent="0.15">
      <c r="AC377" s="68" t="s">
        <v>1989</v>
      </c>
      <c r="AD377" s="69"/>
      <c r="AE377" s="71">
        <v>7</v>
      </c>
    </row>
    <row r="378" spans="29:31" x14ac:dyDescent="0.15">
      <c r="AC378" s="68" t="s">
        <v>141</v>
      </c>
      <c r="AD378" s="68" t="s">
        <v>17</v>
      </c>
      <c r="AE378" s="71">
        <v>1</v>
      </c>
    </row>
    <row r="379" spans="29:31" x14ac:dyDescent="0.15">
      <c r="AC379" s="159"/>
      <c r="AD379" s="72" t="s">
        <v>135</v>
      </c>
      <c r="AE379" s="74">
        <v>1</v>
      </c>
    </row>
    <row r="380" spans="29:31" x14ac:dyDescent="0.15">
      <c r="AC380" s="159"/>
      <c r="AD380" s="72" t="s">
        <v>136</v>
      </c>
      <c r="AE380" s="74">
        <v>1</v>
      </c>
    </row>
    <row r="381" spans="29:31" x14ac:dyDescent="0.15">
      <c r="AC381" s="159"/>
      <c r="AD381" s="72" t="s">
        <v>138</v>
      </c>
      <c r="AE381" s="74">
        <v>1</v>
      </c>
    </row>
    <row r="382" spans="29:31" x14ac:dyDescent="0.15">
      <c r="AC382" s="68" t="s">
        <v>1990</v>
      </c>
      <c r="AD382" s="69"/>
      <c r="AE382" s="71">
        <v>4</v>
      </c>
    </row>
    <row r="383" spans="29:31" x14ac:dyDescent="0.15">
      <c r="AC383" s="68" t="s">
        <v>137</v>
      </c>
      <c r="AD383" s="68" t="s">
        <v>17</v>
      </c>
      <c r="AE383" s="71">
        <v>1</v>
      </c>
    </row>
    <row r="384" spans="29:31" x14ac:dyDescent="0.15">
      <c r="AC384" s="159"/>
      <c r="AD384" s="72" t="s">
        <v>135</v>
      </c>
      <c r="AE384" s="74">
        <v>1</v>
      </c>
    </row>
    <row r="385" spans="29:31" x14ac:dyDescent="0.15">
      <c r="AC385" s="159"/>
      <c r="AD385" s="72" t="s">
        <v>136</v>
      </c>
      <c r="AE385" s="74">
        <v>1</v>
      </c>
    </row>
    <row r="386" spans="29:31" x14ac:dyDescent="0.15">
      <c r="AC386" s="159"/>
      <c r="AD386" s="72" t="s">
        <v>138</v>
      </c>
      <c r="AE386" s="74">
        <v>1</v>
      </c>
    </row>
    <row r="387" spans="29:31" x14ac:dyDescent="0.15">
      <c r="AC387" s="68" t="s">
        <v>1991</v>
      </c>
      <c r="AD387" s="69"/>
      <c r="AE387" s="71">
        <v>4</v>
      </c>
    </row>
    <row r="388" spans="29:31" x14ac:dyDescent="0.15">
      <c r="AC388" s="68" t="s">
        <v>134</v>
      </c>
      <c r="AD388" s="68" t="s">
        <v>17</v>
      </c>
      <c r="AE388" s="71">
        <v>1</v>
      </c>
    </row>
    <row r="389" spans="29:31" x14ac:dyDescent="0.15">
      <c r="AC389" s="159"/>
      <c r="AD389" s="72" t="s">
        <v>135</v>
      </c>
      <c r="AE389" s="74">
        <v>1</v>
      </c>
    </row>
    <row r="390" spans="29:31" x14ac:dyDescent="0.15">
      <c r="AC390" s="159"/>
      <c r="AD390" s="72" t="s">
        <v>136</v>
      </c>
      <c r="AE390" s="74">
        <v>1</v>
      </c>
    </row>
    <row r="391" spans="29:31" x14ac:dyDescent="0.15">
      <c r="AC391" s="159"/>
      <c r="AD391" s="72" t="s">
        <v>138</v>
      </c>
      <c r="AE391" s="74">
        <v>1</v>
      </c>
    </row>
    <row r="392" spans="29:31" x14ac:dyDescent="0.15">
      <c r="AC392" s="68" t="s">
        <v>1992</v>
      </c>
      <c r="AD392" s="69"/>
      <c r="AE392" s="71">
        <v>4</v>
      </c>
    </row>
    <row r="393" spans="29:31" x14ac:dyDescent="0.15">
      <c r="AC393" s="68" t="s">
        <v>151</v>
      </c>
      <c r="AD393" s="68" t="s">
        <v>139</v>
      </c>
      <c r="AE393" s="71">
        <v>1</v>
      </c>
    </row>
    <row r="394" spans="29:31" x14ac:dyDescent="0.15">
      <c r="AC394" s="159"/>
      <c r="AD394" s="72" t="s">
        <v>145</v>
      </c>
      <c r="AE394" s="74">
        <v>1</v>
      </c>
    </row>
    <row r="395" spans="29:31" x14ac:dyDescent="0.15">
      <c r="AC395" s="159"/>
      <c r="AD395" s="72" t="s">
        <v>12</v>
      </c>
      <c r="AE395" s="74">
        <v>1</v>
      </c>
    </row>
    <row r="396" spans="29:31" x14ac:dyDescent="0.15">
      <c r="AC396" s="159"/>
      <c r="AD396" s="72" t="s">
        <v>140</v>
      </c>
      <c r="AE396" s="74">
        <v>1</v>
      </c>
    </row>
    <row r="397" spans="29:31" x14ac:dyDescent="0.15">
      <c r="AC397" s="159"/>
      <c r="AD397" s="72" t="s">
        <v>827</v>
      </c>
      <c r="AE397" s="74">
        <v>1</v>
      </c>
    </row>
    <row r="398" spans="29:31" x14ac:dyDescent="0.15">
      <c r="AC398" s="68" t="s">
        <v>1993</v>
      </c>
      <c r="AD398" s="69"/>
      <c r="AE398" s="71">
        <v>5</v>
      </c>
    </row>
    <row r="399" spans="29:31" x14ac:dyDescent="0.15">
      <c r="AC399" s="68" t="s">
        <v>831</v>
      </c>
      <c r="AD399" s="68" t="s">
        <v>139</v>
      </c>
      <c r="AE399" s="71">
        <v>1</v>
      </c>
    </row>
    <row r="400" spans="29:31" x14ac:dyDescent="0.15">
      <c r="AC400" s="159"/>
      <c r="AD400" s="72" t="s">
        <v>145</v>
      </c>
      <c r="AE400" s="74">
        <v>1</v>
      </c>
    </row>
    <row r="401" spans="29:31" x14ac:dyDescent="0.15">
      <c r="AC401" s="159"/>
      <c r="AD401" s="72" t="s">
        <v>12</v>
      </c>
      <c r="AE401" s="74">
        <v>1</v>
      </c>
    </row>
    <row r="402" spans="29:31" x14ac:dyDescent="0.15">
      <c r="AC402" s="159"/>
      <c r="AD402" s="72" t="s">
        <v>148</v>
      </c>
      <c r="AE402" s="74">
        <v>1</v>
      </c>
    </row>
    <row r="403" spans="29:31" x14ac:dyDescent="0.15">
      <c r="AC403" s="159"/>
      <c r="AD403" s="72" t="s">
        <v>140</v>
      </c>
      <c r="AE403" s="74">
        <v>1</v>
      </c>
    </row>
    <row r="404" spans="29:31" x14ac:dyDescent="0.15">
      <c r="AC404" s="68" t="s">
        <v>1994</v>
      </c>
      <c r="AD404" s="69"/>
      <c r="AE404" s="71">
        <v>5</v>
      </c>
    </row>
    <row r="405" spans="29:31" x14ac:dyDescent="0.15">
      <c r="AC405" s="68" t="s">
        <v>837</v>
      </c>
      <c r="AD405" s="68" t="s">
        <v>139</v>
      </c>
      <c r="AE405" s="71">
        <v>1</v>
      </c>
    </row>
    <row r="406" spans="29:31" x14ac:dyDescent="0.15">
      <c r="AC406" s="159"/>
      <c r="AD406" s="72" t="s">
        <v>145</v>
      </c>
      <c r="AE406" s="74">
        <v>1</v>
      </c>
    </row>
    <row r="407" spans="29:31" x14ac:dyDescent="0.15">
      <c r="AC407" s="159"/>
      <c r="AD407" s="72" t="s">
        <v>12</v>
      </c>
      <c r="AE407" s="74">
        <v>1</v>
      </c>
    </row>
    <row r="408" spans="29:31" x14ac:dyDescent="0.15">
      <c r="AC408" s="159"/>
      <c r="AD408" s="72" t="s">
        <v>148</v>
      </c>
      <c r="AE408" s="74">
        <v>1</v>
      </c>
    </row>
    <row r="409" spans="29:31" x14ac:dyDescent="0.15">
      <c r="AC409" s="159"/>
      <c r="AD409" s="72" t="s">
        <v>140</v>
      </c>
      <c r="AE409" s="74">
        <v>1</v>
      </c>
    </row>
    <row r="410" spans="29:31" x14ac:dyDescent="0.15">
      <c r="AC410" s="68" t="s">
        <v>1995</v>
      </c>
      <c r="AD410" s="69"/>
      <c r="AE410" s="71">
        <v>5</v>
      </c>
    </row>
    <row r="411" spans="29:31" x14ac:dyDescent="0.15">
      <c r="AC411" s="68" t="s">
        <v>843</v>
      </c>
      <c r="AD411" s="68" t="s">
        <v>278</v>
      </c>
      <c r="AE411" s="71">
        <v>1</v>
      </c>
    </row>
    <row r="412" spans="29:31" x14ac:dyDescent="0.15">
      <c r="AC412" s="68" t="s">
        <v>1996</v>
      </c>
      <c r="AD412" s="69"/>
      <c r="AE412" s="71">
        <v>1</v>
      </c>
    </row>
    <row r="413" spans="29:31" x14ac:dyDescent="0.15">
      <c r="AC413" s="68" t="s">
        <v>150</v>
      </c>
      <c r="AD413" s="68" t="s">
        <v>139</v>
      </c>
      <c r="AE413" s="71">
        <v>1</v>
      </c>
    </row>
    <row r="414" spans="29:31" x14ac:dyDescent="0.15">
      <c r="AC414" s="159"/>
      <c r="AD414" s="72" t="s">
        <v>145</v>
      </c>
      <c r="AE414" s="74">
        <v>1</v>
      </c>
    </row>
    <row r="415" spans="29:31" x14ac:dyDescent="0.15">
      <c r="AC415" s="159"/>
      <c r="AD415" s="72" t="s">
        <v>12</v>
      </c>
      <c r="AE415" s="74">
        <v>1</v>
      </c>
    </row>
    <row r="416" spans="29:31" x14ac:dyDescent="0.15">
      <c r="AC416" s="159"/>
      <c r="AD416" s="72" t="s">
        <v>148</v>
      </c>
      <c r="AE416" s="74">
        <v>1</v>
      </c>
    </row>
    <row r="417" spans="29:31" x14ac:dyDescent="0.15">
      <c r="AC417" s="159"/>
      <c r="AD417" s="72" t="s">
        <v>140</v>
      </c>
      <c r="AE417" s="74">
        <v>1</v>
      </c>
    </row>
    <row r="418" spans="29:31" x14ac:dyDescent="0.15">
      <c r="AC418" s="159"/>
      <c r="AD418" s="72" t="s">
        <v>827</v>
      </c>
      <c r="AE418" s="74">
        <v>1</v>
      </c>
    </row>
    <row r="419" spans="29:31" x14ac:dyDescent="0.15">
      <c r="AC419" s="68" t="s">
        <v>1997</v>
      </c>
      <c r="AD419" s="69"/>
      <c r="AE419" s="71">
        <v>6</v>
      </c>
    </row>
    <row r="420" spans="29:31" x14ac:dyDescent="0.15">
      <c r="AC420" s="68" t="s">
        <v>851</v>
      </c>
      <c r="AD420" s="68" t="s">
        <v>139</v>
      </c>
      <c r="AE420" s="71">
        <v>1</v>
      </c>
    </row>
    <row r="421" spans="29:31" x14ac:dyDescent="0.15">
      <c r="AC421" s="159"/>
      <c r="AD421" s="72" t="s">
        <v>145</v>
      </c>
      <c r="AE421" s="74">
        <v>1</v>
      </c>
    </row>
    <row r="422" spans="29:31" x14ac:dyDescent="0.15">
      <c r="AC422" s="159"/>
      <c r="AD422" s="72" t="s">
        <v>12</v>
      </c>
      <c r="AE422" s="74">
        <v>1</v>
      </c>
    </row>
    <row r="423" spans="29:31" x14ac:dyDescent="0.15">
      <c r="AC423" s="159"/>
      <c r="AD423" s="72" t="s">
        <v>148</v>
      </c>
      <c r="AE423" s="74">
        <v>1</v>
      </c>
    </row>
    <row r="424" spans="29:31" x14ac:dyDescent="0.15">
      <c r="AC424" s="159"/>
      <c r="AD424" s="72" t="s">
        <v>140</v>
      </c>
      <c r="AE424" s="74">
        <v>1</v>
      </c>
    </row>
    <row r="425" spans="29:31" x14ac:dyDescent="0.15">
      <c r="AC425" s="159"/>
      <c r="AD425" s="72" t="s">
        <v>827</v>
      </c>
      <c r="AE425" s="74">
        <v>1</v>
      </c>
    </row>
    <row r="426" spans="29:31" x14ac:dyDescent="0.15">
      <c r="AC426" s="68" t="s">
        <v>1998</v>
      </c>
      <c r="AD426" s="69"/>
      <c r="AE426" s="71">
        <v>6</v>
      </c>
    </row>
    <row r="427" spans="29:31" x14ac:dyDescent="0.15">
      <c r="AC427" s="68" t="s">
        <v>152</v>
      </c>
      <c r="AD427" s="68" t="s">
        <v>139</v>
      </c>
      <c r="AE427" s="71">
        <v>1</v>
      </c>
    </row>
    <row r="428" spans="29:31" x14ac:dyDescent="0.15">
      <c r="AC428" s="159"/>
      <c r="AD428" s="72" t="s">
        <v>145</v>
      </c>
      <c r="AE428" s="74">
        <v>1</v>
      </c>
    </row>
    <row r="429" spans="29:31" x14ac:dyDescent="0.15">
      <c r="AC429" s="159"/>
      <c r="AD429" s="72" t="s">
        <v>12</v>
      </c>
      <c r="AE429" s="74">
        <v>1</v>
      </c>
    </row>
    <row r="430" spans="29:31" x14ac:dyDescent="0.15">
      <c r="AC430" s="159"/>
      <c r="AD430" s="72" t="s">
        <v>148</v>
      </c>
      <c r="AE430" s="74">
        <v>1</v>
      </c>
    </row>
    <row r="431" spans="29:31" x14ac:dyDescent="0.15">
      <c r="AC431" s="159"/>
      <c r="AD431" s="72" t="s">
        <v>140</v>
      </c>
      <c r="AE431" s="74">
        <v>1</v>
      </c>
    </row>
    <row r="432" spans="29:31" x14ac:dyDescent="0.15">
      <c r="AC432" s="68" t="s">
        <v>1999</v>
      </c>
      <c r="AD432" s="69"/>
      <c r="AE432" s="71">
        <v>5</v>
      </c>
    </row>
    <row r="433" spans="29:31" x14ac:dyDescent="0.15">
      <c r="AC433" s="68" t="s">
        <v>188</v>
      </c>
      <c r="AD433" s="68" t="s">
        <v>278</v>
      </c>
      <c r="AE433" s="71">
        <v>2</v>
      </c>
    </row>
    <row r="434" spans="29:31" x14ac:dyDescent="0.15">
      <c r="AC434" s="159"/>
      <c r="AD434" s="72" t="s">
        <v>192</v>
      </c>
      <c r="AE434" s="74">
        <v>1</v>
      </c>
    </row>
    <row r="435" spans="29:31" x14ac:dyDescent="0.15">
      <c r="AC435" s="159"/>
      <c r="AD435" s="72" t="s">
        <v>195</v>
      </c>
      <c r="AE435" s="74">
        <v>1</v>
      </c>
    </row>
    <row r="436" spans="29:31" x14ac:dyDescent="0.15">
      <c r="AC436" s="159"/>
      <c r="AD436" s="72" t="s">
        <v>194</v>
      </c>
      <c r="AE436" s="74">
        <v>1</v>
      </c>
    </row>
    <row r="437" spans="29:31" x14ac:dyDescent="0.15">
      <c r="AC437" s="68" t="s">
        <v>2000</v>
      </c>
      <c r="AD437" s="69"/>
      <c r="AE437" s="71">
        <v>5</v>
      </c>
    </row>
    <row r="438" spans="29:31" x14ac:dyDescent="0.15">
      <c r="AC438" s="68" t="s">
        <v>190</v>
      </c>
      <c r="AD438" s="68" t="s">
        <v>278</v>
      </c>
      <c r="AE438" s="71">
        <v>1</v>
      </c>
    </row>
    <row r="439" spans="29:31" x14ac:dyDescent="0.15">
      <c r="AC439" s="68" t="s">
        <v>2001</v>
      </c>
      <c r="AD439" s="69"/>
      <c r="AE439" s="71">
        <v>1</v>
      </c>
    </row>
    <row r="440" spans="29:31" x14ac:dyDescent="0.15">
      <c r="AC440" s="68" t="s">
        <v>189</v>
      </c>
      <c r="AD440" s="68" t="s">
        <v>278</v>
      </c>
      <c r="AE440" s="71">
        <v>1</v>
      </c>
    </row>
    <row r="441" spans="29:31" x14ac:dyDescent="0.15">
      <c r="AC441" s="68" t="s">
        <v>2002</v>
      </c>
      <c r="AD441" s="69"/>
      <c r="AE441" s="71">
        <v>1</v>
      </c>
    </row>
    <row r="442" spans="29:31" x14ac:dyDescent="0.15">
      <c r="AC442" s="68" t="s">
        <v>198</v>
      </c>
      <c r="AD442" s="68" t="s">
        <v>278</v>
      </c>
      <c r="AE442" s="71">
        <v>1</v>
      </c>
    </row>
    <row r="443" spans="29:31" x14ac:dyDescent="0.15">
      <c r="AC443" s="68" t="s">
        <v>2003</v>
      </c>
      <c r="AD443" s="69"/>
      <c r="AE443" s="71">
        <v>1</v>
      </c>
    </row>
    <row r="444" spans="29:31" x14ac:dyDescent="0.15">
      <c r="AC444" s="68" t="s">
        <v>177</v>
      </c>
      <c r="AD444" s="68" t="s">
        <v>278</v>
      </c>
      <c r="AE444" s="71">
        <v>1</v>
      </c>
    </row>
    <row r="445" spans="29:31" x14ac:dyDescent="0.15">
      <c r="AC445" s="68" t="s">
        <v>2004</v>
      </c>
      <c r="AD445" s="69"/>
      <c r="AE445" s="71">
        <v>1</v>
      </c>
    </row>
    <row r="446" spans="29:31" x14ac:dyDescent="0.15">
      <c r="AC446" s="68" t="s">
        <v>193</v>
      </c>
      <c r="AD446" s="68" t="s">
        <v>278</v>
      </c>
      <c r="AE446" s="71">
        <v>2</v>
      </c>
    </row>
    <row r="447" spans="29:31" x14ac:dyDescent="0.15">
      <c r="AC447" s="159"/>
      <c r="AD447" s="72" t="s">
        <v>192</v>
      </c>
      <c r="AE447" s="74">
        <v>1</v>
      </c>
    </row>
    <row r="448" spans="29:31" x14ac:dyDescent="0.15">
      <c r="AC448" s="159"/>
      <c r="AD448" s="72" t="s">
        <v>195</v>
      </c>
      <c r="AE448" s="74">
        <v>1</v>
      </c>
    </row>
    <row r="449" spans="29:31" x14ac:dyDescent="0.15">
      <c r="AC449" s="159"/>
      <c r="AD449" s="72" t="s">
        <v>194</v>
      </c>
      <c r="AE449" s="74">
        <v>1</v>
      </c>
    </row>
    <row r="450" spans="29:31" x14ac:dyDescent="0.15">
      <c r="AC450" s="159"/>
      <c r="AD450" s="72" t="s">
        <v>935</v>
      </c>
      <c r="AE450" s="74">
        <v>1</v>
      </c>
    </row>
    <row r="451" spans="29:31" x14ac:dyDescent="0.15">
      <c r="AC451" s="159"/>
      <c r="AD451" s="72" t="s">
        <v>937</v>
      </c>
      <c r="AE451" s="74">
        <v>1</v>
      </c>
    </row>
    <row r="452" spans="29:31" x14ac:dyDescent="0.15">
      <c r="AC452" s="159"/>
      <c r="AD452" s="72" t="s">
        <v>211</v>
      </c>
      <c r="AE452" s="74">
        <v>1</v>
      </c>
    </row>
    <row r="453" spans="29:31" x14ac:dyDescent="0.15">
      <c r="AC453" s="159"/>
      <c r="AD453" s="72" t="s">
        <v>940</v>
      </c>
      <c r="AE453" s="74">
        <v>1</v>
      </c>
    </row>
    <row r="454" spans="29:31" x14ac:dyDescent="0.15">
      <c r="AC454" s="159"/>
      <c r="AD454" s="72" t="s">
        <v>209</v>
      </c>
      <c r="AE454" s="74">
        <v>1</v>
      </c>
    </row>
    <row r="455" spans="29:31" x14ac:dyDescent="0.15">
      <c r="AC455" s="159"/>
      <c r="AD455" s="72" t="s">
        <v>210</v>
      </c>
      <c r="AE455" s="74">
        <v>1</v>
      </c>
    </row>
    <row r="456" spans="29:31" x14ac:dyDescent="0.15">
      <c r="AC456" s="68" t="s">
        <v>2005</v>
      </c>
      <c r="AD456" s="69"/>
      <c r="AE456" s="71">
        <v>11</v>
      </c>
    </row>
    <row r="457" spans="29:31" x14ac:dyDescent="0.15">
      <c r="AC457" s="68" t="s">
        <v>196</v>
      </c>
      <c r="AD457" s="68" t="s">
        <v>278</v>
      </c>
      <c r="AE457" s="71">
        <v>3</v>
      </c>
    </row>
    <row r="458" spans="29:31" x14ac:dyDescent="0.15">
      <c r="AC458" s="159"/>
      <c r="AD458" s="72" t="s">
        <v>192</v>
      </c>
      <c r="AE458" s="74">
        <v>1</v>
      </c>
    </row>
    <row r="459" spans="29:31" x14ac:dyDescent="0.15">
      <c r="AC459" s="159"/>
      <c r="AD459" s="72" t="s">
        <v>195</v>
      </c>
      <c r="AE459" s="74">
        <v>1</v>
      </c>
    </row>
    <row r="460" spans="29:31" x14ac:dyDescent="0.15">
      <c r="AC460" s="159"/>
      <c r="AD460" s="72" t="s">
        <v>194</v>
      </c>
      <c r="AE460" s="74">
        <v>1</v>
      </c>
    </row>
    <row r="461" spans="29:31" x14ac:dyDescent="0.15">
      <c r="AC461" s="159"/>
      <c r="AD461" s="72" t="s">
        <v>203</v>
      </c>
      <c r="AE461" s="74">
        <v>1</v>
      </c>
    </row>
    <row r="462" spans="29:31" x14ac:dyDescent="0.15">
      <c r="AC462" s="159"/>
      <c r="AD462" s="72" t="s">
        <v>205</v>
      </c>
      <c r="AE462" s="74">
        <v>1</v>
      </c>
    </row>
    <row r="463" spans="29:31" x14ac:dyDescent="0.15">
      <c r="AC463" s="159"/>
      <c r="AD463" s="72" t="s">
        <v>935</v>
      </c>
      <c r="AE463" s="74">
        <v>1</v>
      </c>
    </row>
    <row r="464" spans="29:31" x14ac:dyDescent="0.15">
      <c r="AC464" s="159"/>
      <c r="AD464" s="72" t="s">
        <v>937</v>
      </c>
      <c r="AE464" s="74">
        <v>1</v>
      </c>
    </row>
    <row r="465" spans="29:31" x14ac:dyDescent="0.15">
      <c r="AC465" s="159"/>
      <c r="AD465" s="72" t="s">
        <v>211</v>
      </c>
      <c r="AE465" s="74">
        <v>1</v>
      </c>
    </row>
    <row r="466" spans="29:31" x14ac:dyDescent="0.15">
      <c r="AC466" s="159"/>
      <c r="AD466" s="72" t="s">
        <v>940</v>
      </c>
      <c r="AE466" s="74">
        <v>1</v>
      </c>
    </row>
    <row r="467" spans="29:31" x14ac:dyDescent="0.15">
      <c r="AC467" s="159"/>
      <c r="AD467" s="72" t="s">
        <v>209</v>
      </c>
      <c r="AE467" s="74">
        <v>1</v>
      </c>
    </row>
    <row r="468" spans="29:31" x14ac:dyDescent="0.15">
      <c r="AC468" s="159"/>
      <c r="AD468" s="72" t="s">
        <v>210</v>
      </c>
      <c r="AE468" s="74">
        <v>1</v>
      </c>
    </row>
    <row r="469" spans="29:31" x14ac:dyDescent="0.15">
      <c r="AC469" s="68" t="s">
        <v>2006</v>
      </c>
      <c r="AD469" s="69"/>
      <c r="AE469" s="71">
        <v>14</v>
      </c>
    </row>
    <row r="470" spans="29:31" x14ac:dyDescent="0.15">
      <c r="AC470" s="68" t="s">
        <v>888</v>
      </c>
      <c r="AD470" s="68" t="s">
        <v>278</v>
      </c>
      <c r="AE470" s="71">
        <v>1</v>
      </c>
    </row>
    <row r="471" spans="29:31" x14ac:dyDescent="0.15">
      <c r="AC471" s="159"/>
      <c r="AD471" s="72" t="s">
        <v>192</v>
      </c>
      <c r="AE471" s="74">
        <v>1</v>
      </c>
    </row>
    <row r="472" spans="29:31" x14ac:dyDescent="0.15">
      <c r="AC472" s="159"/>
      <c r="AD472" s="72" t="s">
        <v>195</v>
      </c>
      <c r="AE472" s="74">
        <v>1</v>
      </c>
    </row>
    <row r="473" spans="29:31" x14ac:dyDescent="0.15">
      <c r="AC473" s="159"/>
      <c r="AD473" s="72" t="s">
        <v>194</v>
      </c>
      <c r="AE473" s="74">
        <v>1</v>
      </c>
    </row>
    <row r="474" spans="29:31" x14ac:dyDescent="0.15">
      <c r="AC474" s="68" t="s">
        <v>2007</v>
      </c>
      <c r="AD474" s="69"/>
      <c r="AE474" s="71">
        <v>4</v>
      </c>
    </row>
    <row r="475" spans="29:31" x14ac:dyDescent="0.15">
      <c r="AC475" s="68" t="s">
        <v>270</v>
      </c>
      <c r="AD475" s="68" t="s">
        <v>278</v>
      </c>
      <c r="AE475" s="71">
        <v>1</v>
      </c>
    </row>
    <row r="476" spans="29:31" x14ac:dyDescent="0.15">
      <c r="AC476" s="159"/>
      <c r="AD476" s="72" t="s">
        <v>893</v>
      </c>
      <c r="AE476" s="74">
        <v>1</v>
      </c>
    </row>
    <row r="477" spans="29:31" x14ac:dyDescent="0.15">
      <c r="AC477" s="159"/>
      <c r="AD477" s="72" t="s">
        <v>337</v>
      </c>
      <c r="AE477" s="74">
        <v>1</v>
      </c>
    </row>
    <row r="478" spans="29:31" x14ac:dyDescent="0.15">
      <c r="AC478" s="159"/>
      <c r="AD478" s="72" t="s">
        <v>338</v>
      </c>
      <c r="AE478" s="74">
        <v>1</v>
      </c>
    </row>
    <row r="479" spans="29:31" x14ac:dyDescent="0.15">
      <c r="AC479" s="159"/>
      <c r="AD479" s="72" t="s">
        <v>333</v>
      </c>
      <c r="AE479" s="74">
        <v>1</v>
      </c>
    </row>
    <row r="480" spans="29:31" x14ac:dyDescent="0.15">
      <c r="AC480" s="159"/>
      <c r="AD480" s="72" t="s">
        <v>898</v>
      </c>
      <c r="AE480" s="74">
        <v>1</v>
      </c>
    </row>
    <row r="481" spans="29:31" x14ac:dyDescent="0.15">
      <c r="AC481" s="159"/>
      <c r="AD481" s="72" t="s">
        <v>900</v>
      </c>
      <c r="AE481" s="74">
        <v>1</v>
      </c>
    </row>
    <row r="482" spans="29:31" x14ac:dyDescent="0.15">
      <c r="AC482" s="159"/>
      <c r="AD482" s="72" t="s">
        <v>335</v>
      </c>
      <c r="AE482" s="74">
        <v>1</v>
      </c>
    </row>
    <row r="483" spans="29:31" x14ac:dyDescent="0.15">
      <c r="AC483" s="159"/>
      <c r="AD483" s="72" t="s">
        <v>334</v>
      </c>
      <c r="AE483" s="74">
        <v>1</v>
      </c>
    </row>
    <row r="484" spans="29:31" x14ac:dyDescent="0.15">
      <c r="AC484" s="159"/>
      <c r="AD484" s="72" t="s">
        <v>331</v>
      </c>
      <c r="AE484" s="74">
        <v>1</v>
      </c>
    </row>
    <row r="485" spans="29:31" x14ac:dyDescent="0.15">
      <c r="AC485" s="159"/>
      <c r="AD485" s="72" t="s">
        <v>336</v>
      </c>
      <c r="AE485" s="74">
        <v>1</v>
      </c>
    </row>
    <row r="486" spans="29:31" x14ac:dyDescent="0.15">
      <c r="AC486" s="159"/>
      <c r="AD486" s="72" t="s">
        <v>906</v>
      </c>
      <c r="AE486" s="74">
        <v>1</v>
      </c>
    </row>
    <row r="487" spans="29:31" x14ac:dyDescent="0.15">
      <c r="AC487" s="159"/>
      <c r="AD487" s="72" t="s">
        <v>332</v>
      </c>
      <c r="AE487" s="74">
        <v>1</v>
      </c>
    </row>
    <row r="488" spans="29:31" x14ac:dyDescent="0.15">
      <c r="AC488" s="68" t="s">
        <v>2008</v>
      </c>
      <c r="AD488" s="69"/>
      <c r="AE488" s="71">
        <v>13</v>
      </c>
    </row>
    <row r="489" spans="29:31" x14ac:dyDescent="0.15">
      <c r="AC489" s="68" t="s">
        <v>910</v>
      </c>
      <c r="AD489" s="68" t="s">
        <v>278</v>
      </c>
      <c r="AE489" s="71">
        <v>1</v>
      </c>
    </row>
    <row r="490" spans="29:31" x14ac:dyDescent="0.15">
      <c r="AC490" s="68" t="s">
        <v>2009</v>
      </c>
      <c r="AD490" s="69"/>
      <c r="AE490" s="71">
        <v>1</v>
      </c>
    </row>
    <row r="491" spans="29:31" x14ac:dyDescent="0.15">
      <c r="AC491" s="68" t="s">
        <v>912</v>
      </c>
      <c r="AD491" s="68" t="s">
        <v>278</v>
      </c>
      <c r="AE491" s="71">
        <v>1</v>
      </c>
    </row>
    <row r="492" spans="29:31" x14ac:dyDescent="0.15">
      <c r="AC492" s="68" t="s">
        <v>2010</v>
      </c>
      <c r="AD492" s="69"/>
      <c r="AE492" s="71">
        <v>1</v>
      </c>
    </row>
    <row r="493" spans="29:31" x14ac:dyDescent="0.15">
      <c r="AC493" s="68" t="s">
        <v>914</v>
      </c>
      <c r="AD493" s="68" t="s">
        <v>278</v>
      </c>
      <c r="AE493" s="71">
        <v>1</v>
      </c>
    </row>
    <row r="494" spans="29:31" x14ac:dyDescent="0.15">
      <c r="AC494" s="68" t="s">
        <v>2011</v>
      </c>
      <c r="AD494" s="69"/>
      <c r="AE494" s="71">
        <v>1</v>
      </c>
    </row>
    <row r="495" spans="29:31" x14ac:dyDescent="0.15">
      <c r="AC495" s="68" t="s">
        <v>916</v>
      </c>
      <c r="AD495" s="68" t="s">
        <v>278</v>
      </c>
      <c r="AE495" s="71">
        <v>1</v>
      </c>
    </row>
    <row r="496" spans="29:31" x14ac:dyDescent="0.15">
      <c r="AC496" s="68" t="s">
        <v>2012</v>
      </c>
      <c r="AD496" s="69"/>
      <c r="AE496" s="71">
        <v>1</v>
      </c>
    </row>
    <row r="497" spans="29:31" x14ac:dyDescent="0.15">
      <c r="AC497" s="68" t="s">
        <v>200</v>
      </c>
      <c r="AD497" s="68" t="s">
        <v>278</v>
      </c>
      <c r="AE497" s="71">
        <v>1</v>
      </c>
    </row>
    <row r="498" spans="29:31" x14ac:dyDescent="0.15">
      <c r="AC498" s="68" t="s">
        <v>2013</v>
      </c>
      <c r="AD498" s="69"/>
      <c r="AE498" s="71">
        <v>1</v>
      </c>
    </row>
    <row r="499" spans="29:31" x14ac:dyDescent="0.15">
      <c r="AC499" s="68" t="s">
        <v>202</v>
      </c>
      <c r="AD499" s="68" t="s">
        <v>278</v>
      </c>
      <c r="AE499" s="71">
        <v>1</v>
      </c>
    </row>
    <row r="500" spans="29:31" x14ac:dyDescent="0.15">
      <c r="AC500" s="159"/>
      <c r="AD500" s="72" t="s">
        <v>203</v>
      </c>
      <c r="AE500" s="74">
        <v>1</v>
      </c>
    </row>
    <row r="501" spans="29:31" x14ac:dyDescent="0.15">
      <c r="AC501" s="159"/>
      <c r="AD501" s="72" t="s">
        <v>205</v>
      </c>
      <c r="AE501" s="74">
        <v>1</v>
      </c>
    </row>
    <row r="502" spans="29:31" x14ac:dyDescent="0.15">
      <c r="AC502" s="68" t="s">
        <v>2014</v>
      </c>
      <c r="AD502" s="69"/>
      <c r="AE502" s="71">
        <v>3</v>
      </c>
    </row>
    <row r="503" spans="29:31" x14ac:dyDescent="0.15">
      <c r="AC503" s="68" t="s">
        <v>204</v>
      </c>
      <c r="AD503" s="68" t="s">
        <v>278</v>
      </c>
      <c r="AE503" s="71">
        <v>1</v>
      </c>
    </row>
    <row r="504" spans="29:31" x14ac:dyDescent="0.15">
      <c r="AC504" s="159"/>
      <c r="AD504" s="72" t="s">
        <v>203</v>
      </c>
      <c r="AE504" s="74">
        <v>1</v>
      </c>
    </row>
    <row r="505" spans="29:31" x14ac:dyDescent="0.15">
      <c r="AC505" s="159"/>
      <c r="AD505" s="72" t="s">
        <v>205</v>
      </c>
      <c r="AE505" s="74">
        <v>1</v>
      </c>
    </row>
    <row r="506" spans="29:31" x14ac:dyDescent="0.15">
      <c r="AC506" s="68" t="s">
        <v>2015</v>
      </c>
      <c r="AD506" s="69"/>
      <c r="AE506" s="71">
        <v>3</v>
      </c>
    </row>
    <row r="507" spans="29:31" x14ac:dyDescent="0.15">
      <c r="AC507" s="68" t="s">
        <v>206</v>
      </c>
      <c r="AD507" s="68" t="s">
        <v>278</v>
      </c>
      <c r="AE507" s="71">
        <v>2</v>
      </c>
    </row>
    <row r="508" spans="29:31" x14ac:dyDescent="0.15">
      <c r="AC508" s="159"/>
      <c r="AD508" s="72" t="s">
        <v>203</v>
      </c>
      <c r="AE508" s="74">
        <v>1</v>
      </c>
    </row>
    <row r="509" spans="29:31" x14ac:dyDescent="0.15">
      <c r="AC509" s="159"/>
      <c r="AD509" s="72" t="s">
        <v>205</v>
      </c>
      <c r="AE509" s="74">
        <v>1</v>
      </c>
    </row>
    <row r="510" spans="29:31" x14ac:dyDescent="0.15">
      <c r="AC510" s="159"/>
      <c r="AD510" s="72" t="s">
        <v>935</v>
      </c>
      <c r="AE510" s="74">
        <v>1</v>
      </c>
    </row>
    <row r="511" spans="29:31" x14ac:dyDescent="0.15">
      <c r="AC511" s="159"/>
      <c r="AD511" s="72" t="s">
        <v>937</v>
      </c>
      <c r="AE511" s="74">
        <v>1</v>
      </c>
    </row>
    <row r="512" spans="29:31" x14ac:dyDescent="0.15">
      <c r="AC512" s="159"/>
      <c r="AD512" s="72" t="s">
        <v>211</v>
      </c>
      <c r="AE512" s="74">
        <v>1</v>
      </c>
    </row>
    <row r="513" spans="29:31" x14ac:dyDescent="0.15">
      <c r="AC513" s="159"/>
      <c r="AD513" s="72" t="s">
        <v>940</v>
      </c>
      <c r="AE513" s="74">
        <v>1</v>
      </c>
    </row>
    <row r="514" spans="29:31" x14ac:dyDescent="0.15">
      <c r="AC514" s="159"/>
      <c r="AD514" s="72" t="s">
        <v>209</v>
      </c>
      <c r="AE514" s="74">
        <v>1</v>
      </c>
    </row>
    <row r="515" spans="29:31" x14ac:dyDescent="0.15">
      <c r="AC515" s="159"/>
      <c r="AD515" s="72" t="s">
        <v>210</v>
      </c>
      <c r="AE515" s="74">
        <v>1</v>
      </c>
    </row>
    <row r="516" spans="29:31" x14ac:dyDescent="0.15">
      <c r="AC516" s="68" t="s">
        <v>2016</v>
      </c>
      <c r="AD516" s="69"/>
      <c r="AE516" s="71">
        <v>10</v>
      </c>
    </row>
    <row r="517" spans="29:31" x14ac:dyDescent="0.15">
      <c r="AC517" s="68" t="s">
        <v>934</v>
      </c>
      <c r="AD517" s="68" t="s">
        <v>278</v>
      </c>
      <c r="AE517" s="71">
        <v>1</v>
      </c>
    </row>
    <row r="518" spans="29:31" x14ac:dyDescent="0.15">
      <c r="AC518" s="159"/>
      <c r="AD518" s="72" t="s">
        <v>935</v>
      </c>
      <c r="AE518" s="74">
        <v>1</v>
      </c>
    </row>
    <row r="519" spans="29:31" x14ac:dyDescent="0.15">
      <c r="AC519" s="159"/>
      <c r="AD519" s="72" t="s">
        <v>937</v>
      </c>
      <c r="AE519" s="74">
        <v>1</v>
      </c>
    </row>
    <row r="520" spans="29:31" x14ac:dyDescent="0.15">
      <c r="AC520" s="159"/>
      <c r="AD520" s="72" t="s">
        <v>211</v>
      </c>
      <c r="AE520" s="74">
        <v>1</v>
      </c>
    </row>
    <row r="521" spans="29:31" x14ac:dyDescent="0.15">
      <c r="AC521" s="159"/>
      <c r="AD521" s="72" t="s">
        <v>940</v>
      </c>
      <c r="AE521" s="74">
        <v>1</v>
      </c>
    </row>
    <row r="522" spans="29:31" x14ac:dyDescent="0.15">
      <c r="AC522" s="159"/>
      <c r="AD522" s="72" t="s">
        <v>209</v>
      </c>
      <c r="AE522" s="74">
        <v>1</v>
      </c>
    </row>
    <row r="523" spans="29:31" x14ac:dyDescent="0.15">
      <c r="AC523" s="159"/>
      <c r="AD523" s="72" t="s">
        <v>210</v>
      </c>
      <c r="AE523" s="74">
        <v>1</v>
      </c>
    </row>
    <row r="524" spans="29:31" x14ac:dyDescent="0.15">
      <c r="AC524" s="68" t="s">
        <v>2017</v>
      </c>
      <c r="AD524" s="69"/>
      <c r="AE524" s="71">
        <v>7</v>
      </c>
    </row>
    <row r="525" spans="29:31" x14ac:dyDescent="0.15">
      <c r="AC525" s="68" t="s">
        <v>945</v>
      </c>
      <c r="AD525" s="68" t="s">
        <v>278</v>
      </c>
      <c r="AE525" s="71">
        <v>1</v>
      </c>
    </row>
    <row r="526" spans="29:31" x14ac:dyDescent="0.15">
      <c r="AC526" s="159"/>
      <c r="AD526" s="72" t="s">
        <v>935</v>
      </c>
      <c r="AE526" s="74">
        <v>1</v>
      </c>
    </row>
    <row r="527" spans="29:31" x14ac:dyDescent="0.15">
      <c r="AC527" s="159"/>
      <c r="AD527" s="72" t="s">
        <v>937</v>
      </c>
      <c r="AE527" s="74">
        <v>1</v>
      </c>
    </row>
    <row r="528" spans="29:31" x14ac:dyDescent="0.15">
      <c r="AC528" s="159"/>
      <c r="AD528" s="72" t="s">
        <v>211</v>
      </c>
      <c r="AE528" s="74">
        <v>1</v>
      </c>
    </row>
    <row r="529" spans="29:31" x14ac:dyDescent="0.15">
      <c r="AC529" s="159"/>
      <c r="AD529" s="72" t="s">
        <v>940</v>
      </c>
      <c r="AE529" s="74">
        <v>1</v>
      </c>
    </row>
    <row r="530" spans="29:31" x14ac:dyDescent="0.15">
      <c r="AC530" s="159"/>
      <c r="AD530" s="72" t="s">
        <v>209</v>
      </c>
      <c r="AE530" s="74">
        <v>1</v>
      </c>
    </row>
    <row r="531" spans="29:31" x14ac:dyDescent="0.15">
      <c r="AC531" s="159"/>
      <c r="AD531" s="72" t="s">
        <v>210</v>
      </c>
      <c r="AE531" s="74">
        <v>1</v>
      </c>
    </row>
    <row r="532" spans="29:31" x14ac:dyDescent="0.15">
      <c r="AC532" s="68" t="s">
        <v>2018</v>
      </c>
      <c r="AD532" s="69"/>
      <c r="AE532" s="71">
        <v>7</v>
      </c>
    </row>
    <row r="533" spans="29:31" x14ac:dyDescent="0.15">
      <c r="AC533" s="68" t="s">
        <v>213</v>
      </c>
      <c r="AD533" s="68" t="s">
        <v>278</v>
      </c>
      <c r="AE533" s="71">
        <v>1</v>
      </c>
    </row>
    <row r="534" spans="29:31" x14ac:dyDescent="0.15">
      <c r="AC534" s="159"/>
      <c r="AD534" s="72" t="s">
        <v>935</v>
      </c>
      <c r="AE534" s="74">
        <v>1</v>
      </c>
    </row>
    <row r="535" spans="29:31" x14ac:dyDescent="0.15">
      <c r="AC535" s="159"/>
      <c r="AD535" s="72" t="s">
        <v>937</v>
      </c>
      <c r="AE535" s="74">
        <v>1</v>
      </c>
    </row>
    <row r="536" spans="29:31" x14ac:dyDescent="0.15">
      <c r="AC536" s="159"/>
      <c r="AD536" s="72" t="s">
        <v>211</v>
      </c>
      <c r="AE536" s="74">
        <v>1</v>
      </c>
    </row>
    <row r="537" spans="29:31" x14ac:dyDescent="0.15">
      <c r="AC537" s="159"/>
      <c r="AD537" s="72" t="s">
        <v>940</v>
      </c>
      <c r="AE537" s="74">
        <v>1</v>
      </c>
    </row>
    <row r="538" spans="29:31" x14ac:dyDescent="0.15">
      <c r="AC538" s="159"/>
      <c r="AD538" s="72" t="s">
        <v>209</v>
      </c>
      <c r="AE538" s="74">
        <v>1</v>
      </c>
    </row>
    <row r="539" spans="29:31" x14ac:dyDescent="0.15">
      <c r="AC539" s="159"/>
      <c r="AD539" s="72" t="s">
        <v>210</v>
      </c>
      <c r="AE539" s="74">
        <v>1</v>
      </c>
    </row>
    <row r="540" spans="29:31" x14ac:dyDescent="0.15">
      <c r="AC540" s="68" t="s">
        <v>2019</v>
      </c>
      <c r="AD540" s="69"/>
      <c r="AE540" s="71">
        <v>7</v>
      </c>
    </row>
    <row r="541" spans="29:31" x14ac:dyDescent="0.15">
      <c r="AC541" s="68" t="s">
        <v>960</v>
      </c>
      <c r="AD541" s="68" t="s">
        <v>278</v>
      </c>
      <c r="AE541" s="71">
        <v>1</v>
      </c>
    </row>
    <row r="542" spans="29:31" x14ac:dyDescent="0.15">
      <c r="AC542" s="159"/>
      <c r="AD542" s="72" t="s">
        <v>935</v>
      </c>
      <c r="AE542" s="74">
        <v>1</v>
      </c>
    </row>
    <row r="543" spans="29:31" x14ac:dyDescent="0.15">
      <c r="AC543" s="159"/>
      <c r="AD543" s="72" t="s">
        <v>937</v>
      </c>
      <c r="AE543" s="74">
        <v>1</v>
      </c>
    </row>
    <row r="544" spans="29:31" x14ac:dyDescent="0.15">
      <c r="AC544" s="159"/>
      <c r="AD544" s="72" t="s">
        <v>211</v>
      </c>
      <c r="AE544" s="74">
        <v>1</v>
      </c>
    </row>
    <row r="545" spans="29:31" x14ac:dyDescent="0.15">
      <c r="AC545" s="159"/>
      <c r="AD545" s="72" t="s">
        <v>940</v>
      </c>
      <c r="AE545" s="74">
        <v>1</v>
      </c>
    </row>
    <row r="546" spans="29:31" x14ac:dyDescent="0.15">
      <c r="AC546" s="159"/>
      <c r="AD546" s="72" t="s">
        <v>209</v>
      </c>
      <c r="AE546" s="74">
        <v>1</v>
      </c>
    </row>
    <row r="547" spans="29:31" x14ac:dyDescent="0.15">
      <c r="AC547" s="159"/>
      <c r="AD547" s="72" t="s">
        <v>210</v>
      </c>
      <c r="AE547" s="74">
        <v>1</v>
      </c>
    </row>
    <row r="548" spans="29:31" x14ac:dyDescent="0.15">
      <c r="AC548" s="68" t="s">
        <v>2020</v>
      </c>
      <c r="AD548" s="69"/>
      <c r="AE548" s="71">
        <v>7</v>
      </c>
    </row>
    <row r="549" spans="29:31" x14ac:dyDescent="0.15">
      <c r="AC549" s="68" t="s">
        <v>225</v>
      </c>
      <c r="AD549" s="68" t="s">
        <v>278</v>
      </c>
      <c r="AE549" s="71">
        <v>2</v>
      </c>
    </row>
    <row r="550" spans="29:31" x14ac:dyDescent="0.15">
      <c r="AC550" s="159"/>
      <c r="AD550" s="72" t="s">
        <v>1053</v>
      </c>
      <c r="AE550" s="74">
        <v>1</v>
      </c>
    </row>
    <row r="551" spans="29:31" x14ac:dyDescent="0.15">
      <c r="AC551" s="68" t="s">
        <v>2021</v>
      </c>
      <c r="AD551" s="69"/>
      <c r="AE551" s="71">
        <v>3</v>
      </c>
    </row>
    <row r="552" spans="29:31" x14ac:dyDescent="0.15">
      <c r="AC552" s="68" t="s">
        <v>234</v>
      </c>
      <c r="AD552" s="68" t="s">
        <v>278</v>
      </c>
      <c r="AE552" s="71">
        <v>1</v>
      </c>
    </row>
    <row r="553" spans="29:31" x14ac:dyDescent="0.15">
      <c r="AC553" s="68" t="s">
        <v>2022</v>
      </c>
      <c r="AD553" s="69"/>
      <c r="AE553" s="71">
        <v>1</v>
      </c>
    </row>
    <row r="554" spans="29:31" x14ac:dyDescent="0.15">
      <c r="AC554" s="68" t="s">
        <v>231</v>
      </c>
      <c r="AD554" s="68" t="s">
        <v>278</v>
      </c>
      <c r="AE554" s="71">
        <v>2</v>
      </c>
    </row>
    <row r="555" spans="29:31" x14ac:dyDescent="0.15">
      <c r="AC555" s="159"/>
      <c r="AD555" s="72" t="s">
        <v>1053</v>
      </c>
      <c r="AE555" s="74">
        <v>1</v>
      </c>
    </row>
    <row r="556" spans="29:31" x14ac:dyDescent="0.15">
      <c r="AC556" s="68" t="s">
        <v>2023</v>
      </c>
      <c r="AD556" s="69"/>
      <c r="AE556" s="71">
        <v>3</v>
      </c>
    </row>
    <row r="557" spans="29:31" x14ac:dyDescent="0.15">
      <c r="AC557" s="68" t="s">
        <v>153</v>
      </c>
      <c r="AD557" s="68" t="s">
        <v>228</v>
      </c>
      <c r="AE557" s="71">
        <v>1</v>
      </c>
    </row>
    <row r="558" spans="29:31" x14ac:dyDescent="0.15">
      <c r="AC558" s="159"/>
      <c r="AD558" s="72" t="s">
        <v>232</v>
      </c>
      <c r="AE558" s="74">
        <v>2</v>
      </c>
    </row>
    <row r="559" spans="29:31" x14ac:dyDescent="0.15">
      <c r="AC559" s="159"/>
      <c r="AD559" s="72" t="s">
        <v>278</v>
      </c>
      <c r="AE559" s="74">
        <v>5</v>
      </c>
    </row>
    <row r="560" spans="29:31" x14ac:dyDescent="0.15">
      <c r="AC560" s="159"/>
      <c r="AD560" s="72" t="s">
        <v>1084</v>
      </c>
      <c r="AE560" s="74">
        <v>2</v>
      </c>
    </row>
    <row r="561" spans="29:31" x14ac:dyDescent="0.15">
      <c r="AC561" s="159"/>
      <c r="AD561" s="72" t="s">
        <v>1087</v>
      </c>
      <c r="AE561" s="74">
        <v>2</v>
      </c>
    </row>
    <row r="562" spans="29:31" x14ac:dyDescent="0.15">
      <c r="AC562" s="159"/>
      <c r="AD562" s="72" t="s">
        <v>341</v>
      </c>
      <c r="AE562" s="74">
        <v>4</v>
      </c>
    </row>
    <row r="563" spans="29:31" x14ac:dyDescent="0.15">
      <c r="AC563" s="159"/>
      <c r="AD563" s="72" t="s">
        <v>342</v>
      </c>
      <c r="AE563" s="74">
        <v>4</v>
      </c>
    </row>
    <row r="564" spans="29:31" x14ac:dyDescent="0.15">
      <c r="AC564" s="159"/>
      <c r="AD564" s="72" t="s">
        <v>343</v>
      </c>
      <c r="AE564" s="74">
        <v>4</v>
      </c>
    </row>
    <row r="565" spans="29:31" x14ac:dyDescent="0.15">
      <c r="AC565" s="159"/>
      <c r="AD565" s="72" t="s">
        <v>1292</v>
      </c>
      <c r="AE565" s="74">
        <v>4</v>
      </c>
    </row>
    <row r="566" spans="29:31" x14ac:dyDescent="0.15">
      <c r="AC566" s="159"/>
      <c r="AD566" s="72" t="s">
        <v>345</v>
      </c>
      <c r="AE566" s="74">
        <v>4</v>
      </c>
    </row>
    <row r="567" spans="29:31" x14ac:dyDescent="0.15">
      <c r="AC567" s="159"/>
      <c r="AD567" s="72" t="s">
        <v>1540</v>
      </c>
      <c r="AE567" s="74">
        <v>1</v>
      </c>
    </row>
    <row r="568" spans="29:31" x14ac:dyDescent="0.15">
      <c r="AC568" s="159"/>
      <c r="AD568" s="72" t="s">
        <v>1547</v>
      </c>
      <c r="AE568" s="74">
        <v>1</v>
      </c>
    </row>
    <row r="569" spans="29:31" x14ac:dyDescent="0.15">
      <c r="AC569" s="159"/>
      <c r="AD569" s="72" t="s">
        <v>1552</v>
      </c>
      <c r="AE569" s="74">
        <v>1</v>
      </c>
    </row>
    <row r="570" spans="29:31" x14ac:dyDescent="0.15">
      <c r="AC570" s="68" t="s">
        <v>2024</v>
      </c>
      <c r="AD570" s="69"/>
      <c r="AE570" s="71">
        <v>35</v>
      </c>
    </row>
    <row r="571" spans="29:31" x14ac:dyDescent="0.15">
      <c r="AC571" s="68" t="s">
        <v>991</v>
      </c>
      <c r="AD571" s="68" t="s">
        <v>278</v>
      </c>
      <c r="AE571" s="71">
        <v>1</v>
      </c>
    </row>
    <row r="572" spans="29:31" x14ac:dyDescent="0.15">
      <c r="AC572" s="68" t="s">
        <v>2025</v>
      </c>
      <c r="AD572" s="69"/>
      <c r="AE572" s="71">
        <v>1</v>
      </c>
    </row>
    <row r="573" spans="29:31" x14ac:dyDescent="0.15">
      <c r="AC573" s="68" t="s">
        <v>994</v>
      </c>
      <c r="AD573" s="68" t="s">
        <v>995</v>
      </c>
      <c r="AE573" s="71">
        <v>1</v>
      </c>
    </row>
    <row r="574" spans="29:31" x14ac:dyDescent="0.15">
      <c r="AC574" s="159"/>
      <c r="AD574" s="72" t="s">
        <v>997</v>
      </c>
      <c r="AE574" s="74">
        <v>1</v>
      </c>
    </row>
    <row r="575" spans="29:31" x14ac:dyDescent="0.15">
      <c r="AC575" s="159"/>
      <c r="AD575" s="72" t="s">
        <v>999</v>
      </c>
      <c r="AE575" s="74">
        <v>1</v>
      </c>
    </row>
    <row r="576" spans="29:31" x14ac:dyDescent="0.15">
      <c r="AC576" s="159"/>
      <c r="AD576" s="72" t="s">
        <v>1001</v>
      </c>
      <c r="AE576" s="74">
        <v>1</v>
      </c>
    </row>
    <row r="577" spans="29:31" x14ac:dyDescent="0.15">
      <c r="AC577" s="159"/>
      <c r="AD577" s="72" t="s">
        <v>215</v>
      </c>
      <c r="AE577" s="74">
        <v>1</v>
      </c>
    </row>
    <row r="578" spans="29:31" x14ac:dyDescent="0.15">
      <c r="AC578" s="159"/>
      <c r="AD578" s="72" t="s">
        <v>214</v>
      </c>
      <c r="AE578" s="74">
        <v>1</v>
      </c>
    </row>
    <row r="579" spans="29:31" x14ac:dyDescent="0.15">
      <c r="AC579" s="68" t="s">
        <v>2026</v>
      </c>
      <c r="AD579" s="69"/>
      <c r="AE579" s="71">
        <v>6</v>
      </c>
    </row>
    <row r="580" spans="29:31" x14ac:dyDescent="0.15">
      <c r="AC580" s="68" t="s">
        <v>1005</v>
      </c>
      <c r="AD580" s="68" t="s">
        <v>995</v>
      </c>
      <c r="AE580" s="71">
        <v>1</v>
      </c>
    </row>
    <row r="581" spans="29:31" x14ac:dyDescent="0.15">
      <c r="AC581" s="159"/>
      <c r="AD581" s="72" t="s">
        <v>997</v>
      </c>
      <c r="AE581" s="74">
        <v>1</v>
      </c>
    </row>
    <row r="582" spans="29:31" x14ac:dyDescent="0.15">
      <c r="AC582" s="159"/>
      <c r="AD582" s="72" t="s">
        <v>999</v>
      </c>
      <c r="AE582" s="74">
        <v>1</v>
      </c>
    </row>
    <row r="583" spans="29:31" x14ac:dyDescent="0.15">
      <c r="AC583" s="159"/>
      <c r="AD583" s="72" t="s">
        <v>1001</v>
      </c>
      <c r="AE583" s="74">
        <v>1</v>
      </c>
    </row>
    <row r="584" spans="29:31" x14ac:dyDescent="0.15">
      <c r="AC584" s="159"/>
      <c r="AD584" s="72" t="s">
        <v>215</v>
      </c>
      <c r="AE584" s="74">
        <v>1</v>
      </c>
    </row>
    <row r="585" spans="29:31" x14ac:dyDescent="0.15">
      <c r="AC585" s="159"/>
      <c r="AD585" s="72" t="s">
        <v>214</v>
      </c>
      <c r="AE585" s="74">
        <v>1</v>
      </c>
    </row>
    <row r="586" spans="29:31" x14ac:dyDescent="0.15">
      <c r="AC586" s="68" t="s">
        <v>2027</v>
      </c>
      <c r="AD586" s="69"/>
      <c r="AE586" s="71">
        <v>6</v>
      </c>
    </row>
    <row r="587" spans="29:31" x14ac:dyDescent="0.15">
      <c r="AC587" s="68" t="s">
        <v>1013</v>
      </c>
      <c r="AD587" s="68" t="s">
        <v>278</v>
      </c>
      <c r="AE587" s="71">
        <v>1</v>
      </c>
    </row>
    <row r="588" spans="29:31" x14ac:dyDescent="0.15">
      <c r="AC588" s="68" t="s">
        <v>2028</v>
      </c>
      <c r="AD588" s="69"/>
      <c r="AE588" s="71">
        <v>1</v>
      </c>
    </row>
    <row r="589" spans="29:31" x14ac:dyDescent="0.15">
      <c r="AC589" s="68" t="s">
        <v>1014</v>
      </c>
      <c r="AD589" s="68" t="s">
        <v>278</v>
      </c>
      <c r="AE589" s="71">
        <v>1</v>
      </c>
    </row>
    <row r="590" spans="29:31" x14ac:dyDescent="0.15">
      <c r="AC590" s="68" t="s">
        <v>2029</v>
      </c>
      <c r="AD590" s="69"/>
      <c r="AE590" s="71">
        <v>1</v>
      </c>
    </row>
    <row r="591" spans="29:31" x14ac:dyDescent="0.15">
      <c r="AC591" s="68" t="s">
        <v>1016</v>
      </c>
      <c r="AD591" s="68" t="s">
        <v>278</v>
      </c>
      <c r="AE591" s="71">
        <v>1</v>
      </c>
    </row>
    <row r="592" spans="29:31" x14ac:dyDescent="0.15">
      <c r="AC592" s="159"/>
      <c r="AD592" s="72" t="s">
        <v>1017</v>
      </c>
      <c r="AE592" s="74">
        <v>1</v>
      </c>
    </row>
    <row r="593" spans="29:31" x14ac:dyDescent="0.15">
      <c r="AC593" s="68" t="s">
        <v>2030</v>
      </c>
      <c r="AD593" s="69"/>
      <c r="AE593" s="71">
        <v>2</v>
      </c>
    </row>
    <row r="594" spans="29:31" x14ac:dyDescent="0.15">
      <c r="AC594" s="68" t="s">
        <v>221</v>
      </c>
      <c r="AD594" s="68" t="s">
        <v>227</v>
      </c>
      <c r="AE594" s="71">
        <v>1</v>
      </c>
    </row>
    <row r="595" spans="29:31" x14ac:dyDescent="0.15">
      <c r="AC595" s="159"/>
      <c r="AD595" s="72" t="s">
        <v>153</v>
      </c>
      <c r="AE595" s="74">
        <v>1</v>
      </c>
    </row>
    <row r="596" spans="29:31" x14ac:dyDescent="0.15">
      <c r="AC596" s="159"/>
      <c r="AD596" s="72" t="s">
        <v>278</v>
      </c>
      <c r="AE596" s="74">
        <v>3</v>
      </c>
    </row>
    <row r="597" spans="29:31" x14ac:dyDescent="0.15">
      <c r="AC597" s="159"/>
      <c r="AD597" s="72" t="s">
        <v>1017</v>
      </c>
      <c r="AE597" s="74">
        <v>1</v>
      </c>
    </row>
    <row r="598" spans="29:31" x14ac:dyDescent="0.15">
      <c r="AC598" s="159"/>
      <c r="AD598" s="72" t="s">
        <v>1084</v>
      </c>
      <c r="AE598" s="74">
        <v>1</v>
      </c>
    </row>
    <row r="599" spans="29:31" x14ac:dyDescent="0.15">
      <c r="AC599" s="159"/>
      <c r="AD599" s="72" t="s">
        <v>1087</v>
      </c>
      <c r="AE599" s="74">
        <v>1</v>
      </c>
    </row>
    <row r="600" spans="29:31" x14ac:dyDescent="0.15">
      <c r="AC600" s="159"/>
      <c r="AD600" s="72" t="s">
        <v>1056</v>
      </c>
      <c r="AE600" s="74">
        <v>1</v>
      </c>
    </row>
    <row r="601" spans="29:31" x14ac:dyDescent="0.15">
      <c r="AC601" s="159"/>
      <c r="AD601" s="72" t="s">
        <v>1066</v>
      </c>
      <c r="AE601" s="74">
        <v>1</v>
      </c>
    </row>
    <row r="602" spans="29:31" x14ac:dyDescent="0.15">
      <c r="AC602" s="159"/>
      <c r="AD602" s="72" t="s">
        <v>1080</v>
      </c>
      <c r="AE602" s="74">
        <v>1</v>
      </c>
    </row>
    <row r="603" spans="29:31" x14ac:dyDescent="0.15">
      <c r="AC603" s="68" t="s">
        <v>2031</v>
      </c>
      <c r="AD603" s="69"/>
      <c r="AE603" s="71">
        <v>11</v>
      </c>
    </row>
    <row r="604" spans="29:31" x14ac:dyDescent="0.15">
      <c r="AC604" s="68" t="s">
        <v>220</v>
      </c>
      <c r="AD604" s="68" t="s">
        <v>278</v>
      </c>
      <c r="AE604" s="71">
        <v>1</v>
      </c>
    </row>
    <row r="605" spans="29:31" x14ac:dyDescent="0.15">
      <c r="AC605" s="159"/>
      <c r="AD605" s="72" t="s">
        <v>1017</v>
      </c>
      <c r="AE605" s="74">
        <v>1</v>
      </c>
    </row>
    <row r="606" spans="29:31" x14ac:dyDescent="0.15">
      <c r="AC606" s="68" t="s">
        <v>2032</v>
      </c>
      <c r="AD606" s="69"/>
      <c r="AE606" s="71">
        <v>2</v>
      </c>
    </row>
    <row r="607" spans="29:31" x14ac:dyDescent="0.15">
      <c r="AC607" s="68" t="s">
        <v>222</v>
      </c>
      <c r="AD607" s="68" t="s">
        <v>278</v>
      </c>
      <c r="AE607" s="71">
        <v>1</v>
      </c>
    </row>
    <row r="608" spans="29:31" x14ac:dyDescent="0.15">
      <c r="AC608" s="159"/>
      <c r="AD608" s="72" t="s">
        <v>1017</v>
      </c>
      <c r="AE608" s="74">
        <v>1</v>
      </c>
    </row>
    <row r="609" spans="29:31" x14ac:dyDescent="0.15">
      <c r="AC609" s="68" t="s">
        <v>2033</v>
      </c>
      <c r="AD609" s="69"/>
      <c r="AE609" s="71">
        <v>2</v>
      </c>
    </row>
    <row r="610" spans="29:31" x14ac:dyDescent="0.15">
      <c r="AC610" s="68" t="s">
        <v>223</v>
      </c>
      <c r="AD610" s="68" t="s">
        <v>278</v>
      </c>
      <c r="AE610" s="71">
        <v>1</v>
      </c>
    </row>
    <row r="611" spans="29:31" x14ac:dyDescent="0.15">
      <c r="AC611" s="159"/>
      <c r="AD611" s="72" t="s">
        <v>1017</v>
      </c>
      <c r="AE611" s="74">
        <v>1</v>
      </c>
    </row>
    <row r="612" spans="29:31" x14ac:dyDescent="0.15">
      <c r="AC612" s="68" t="s">
        <v>2034</v>
      </c>
      <c r="AD612" s="69"/>
      <c r="AE612" s="71">
        <v>2</v>
      </c>
    </row>
    <row r="613" spans="29:31" x14ac:dyDescent="0.15">
      <c r="AC613" s="68" t="s">
        <v>1028</v>
      </c>
      <c r="AD613" s="68" t="s">
        <v>278</v>
      </c>
      <c r="AE613" s="71">
        <v>1</v>
      </c>
    </row>
    <row r="614" spans="29:31" x14ac:dyDescent="0.15">
      <c r="AC614" s="159"/>
      <c r="AD614" s="72" t="s">
        <v>1017</v>
      </c>
      <c r="AE614" s="74">
        <v>1</v>
      </c>
    </row>
    <row r="615" spans="29:31" x14ac:dyDescent="0.15">
      <c r="AC615" s="68" t="s">
        <v>2035</v>
      </c>
      <c r="AD615" s="69"/>
      <c r="AE615" s="71">
        <v>2</v>
      </c>
    </row>
    <row r="616" spans="29:31" x14ac:dyDescent="0.15">
      <c r="AC616" s="68" t="s">
        <v>1031</v>
      </c>
      <c r="AD616" s="68" t="s">
        <v>1032</v>
      </c>
      <c r="AE616" s="71">
        <v>1</v>
      </c>
    </row>
    <row r="617" spans="29:31" x14ac:dyDescent="0.15">
      <c r="AC617" s="159"/>
      <c r="AD617" s="72" t="s">
        <v>263</v>
      </c>
      <c r="AE617" s="74">
        <v>1</v>
      </c>
    </row>
    <row r="618" spans="29:31" x14ac:dyDescent="0.15">
      <c r="AC618" s="159"/>
      <c r="AD618" s="72" t="s">
        <v>278</v>
      </c>
      <c r="AE618" s="74">
        <v>1</v>
      </c>
    </row>
    <row r="619" spans="29:31" x14ac:dyDescent="0.15">
      <c r="AC619" s="159"/>
      <c r="AD619" s="72" t="s">
        <v>1034</v>
      </c>
      <c r="AE619" s="74">
        <v>1</v>
      </c>
    </row>
    <row r="620" spans="29:31" x14ac:dyDescent="0.15">
      <c r="AC620" s="159"/>
      <c r="AD620" s="72" t="s">
        <v>256</v>
      </c>
      <c r="AE620" s="74">
        <v>1</v>
      </c>
    </row>
    <row r="621" spans="29:31" x14ac:dyDescent="0.15">
      <c r="AC621" s="159"/>
      <c r="AD621" s="72" t="s">
        <v>352</v>
      </c>
      <c r="AE621" s="74">
        <v>1</v>
      </c>
    </row>
    <row r="622" spans="29:31" x14ac:dyDescent="0.15">
      <c r="AC622" s="68" t="s">
        <v>2036</v>
      </c>
      <c r="AD622" s="69"/>
      <c r="AE622" s="71">
        <v>6</v>
      </c>
    </row>
    <row r="623" spans="29:31" x14ac:dyDescent="0.15">
      <c r="AC623" s="68" t="s">
        <v>1040</v>
      </c>
      <c r="AD623" s="68" t="s">
        <v>1032</v>
      </c>
      <c r="AE623" s="71">
        <v>1</v>
      </c>
    </row>
    <row r="624" spans="29:31" x14ac:dyDescent="0.15">
      <c r="AC624" s="159"/>
      <c r="AD624" s="72" t="s">
        <v>263</v>
      </c>
      <c r="AE624" s="74">
        <v>1</v>
      </c>
    </row>
    <row r="625" spans="29:31" x14ac:dyDescent="0.15">
      <c r="AC625" s="159"/>
      <c r="AD625" s="72" t="s">
        <v>278</v>
      </c>
      <c r="AE625" s="74">
        <v>1</v>
      </c>
    </row>
    <row r="626" spans="29:31" x14ac:dyDescent="0.15">
      <c r="AC626" s="159"/>
      <c r="AD626" s="72" t="s">
        <v>1034</v>
      </c>
      <c r="AE626" s="74">
        <v>1</v>
      </c>
    </row>
    <row r="627" spans="29:31" x14ac:dyDescent="0.15">
      <c r="AC627" s="159"/>
      <c r="AD627" s="72" t="s">
        <v>256</v>
      </c>
      <c r="AE627" s="74">
        <v>1</v>
      </c>
    </row>
    <row r="628" spans="29:31" x14ac:dyDescent="0.15">
      <c r="AC628" s="159"/>
      <c r="AD628" s="72" t="s">
        <v>352</v>
      </c>
      <c r="AE628" s="74">
        <v>1</v>
      </c>
    </row>
    <row r="629" spans="29:31" x14ac:dyDescent="0.15">
      <c r="AC629" s="68" t="s">
        <v>2037</v>
      </c>
      <c r="AD629" s="69"/>
      <c r="AE629" s="71">
        <v>6</v>
      </c>
    </row>
    <row r="630" spans="29:31" x14ac:dyDescent="0.15">
      <c r="AC630" s="68" t="s">
        <v>217</v>
      </c>
      <c r="AD630" s="68" t="s">
        <v>278</v>
      </c>
      <c r="AE630" s="71">
        <v>1</v>
      </c>
    </row>
    <row r="631" spans="29:31" x14ac:dyDescent="0.15">
      <c r="AC631" s="68" t="s">
        <v>2038</v>
      </c>
      <c r="AD631" s="69"/>
      <c r="AE631" s="71">
        <v>1</v>
      </c>
    </row>
    <row r="632" spans="29:31" x14ac:dyDescent="0.15">
      <c r="AC632" s="68" t="s">
        <v>218</v>
      </c>
      <c r="AD632" s="68" t="s">
        <v>278</v>
      </c>
      <c r="AE632" s="71">
        <v>1</v>
      </c>
    </row>
    <row r="633" spans="29:31" x14ac:dyDescent="0.15">
      <c r="AC633" s="68" t="s">
        <v>2039</v>
      </c>
      <c r="AD633" s="69"/>
      <c r="AE633" s="71">
        <v>1</v>
      </c>
    </row>
    <row r="634" spans="29:31" x14ac:dyDescent="0.15">
      <c r="AC634" s="68" t="s">
        <v>1049</v>
      </c>
      <c r="AD634" s="68" t="s">
        <v>278</v>
      </c>
      <c r="AE634" s="71">
        <v>1</v>
      </c>
    </row>
    <row r="635" spans="29:31" x14ac:dyDescent="0.15">
      <c r="AC635" s="68" t="s">
        <v>2040</v>
      </c>
      <c r="AD635" s="69"/>
      <c r="AE635" s="71">
        <v>1</v>
      </c>
    </row>
    <row r="636" spans="29:31" x14ac:dyDescent="0.15">
      <c r="AC636" s="68" t="s">
        <v>1051</v>
      </c>
      <c r="AD636" s="68" t="s">
        <v>278</v>
      </c>
      <c r="AE636" s="71">
        <v>1</v>
      </c>
    </row>
    <row r="637" spans="29:31" x14ac:dyDescent="0.15">
      <c r="AC637" s="68" t="s">
        <v>2041</v>
      </c>
      <c r="AD637" s="69"/>
      <c r="AE637" s="71">
        <v>1</v>
      </c>
    </row>
    <row r="638" spans="29:31" x14ac:dyDescent="0.15">
      <c r="AC638" s="68" t="s">
        <v>1056</v>
      </c>
      <c r="AD638" s="68" t="s">
        <v>278</v>
      </c>
      <c r="AE638" s="71">
        <v>1</v>
      </c>
    </row>
    <row r="639" spans="29:31" x14ac:dyDescent="0.15">
      <c r="AC639" s="159"/>
      <c r="AD639" s="72" t="s">
        <v>1053</v>
      </c>
      <c r="AE639" s="74">
        <v>1</v>
      </c>
    </row>
    <row r="640" spans="29:31" x14ac:dyDescent="0.15">
      <c r="AC640" s="68" t="s">
        <v>2042</v>
      </c>
      <c r="AD640" s="69"/>
      <c r="AE640" s="71">
        <v>2</v>
      </c>
    </row>
    <row r="641" spans="29:31" x14ac:dyDescent="0.15">
      <c r="AC641" s="68" t="s">
        <v>226</v>
      </c>
      <c r="AD641" s="68" t="s">
        <v>278</v>
      </c>
      <c r="AE641" s="71">
        <v>1</v>
      </c>
    </row>
    <row r="642" spans="29:31" x14ac:dyDescent="0.15">
      <c r="AC642" s="159"/>
      <c r="AD642" s="72" t="s">
        <v>1053</v>
      </c>
      <c r="AE642" s="74">
        <v>1</v>
      </c>
    </row>
    <row r="643" spans="29:31" x14ac:dyDescent="0.15">
      <c r="AC643" s="68" t="s">
        <v>2043</v>
      </c>
      <c r="AD643" s="69"/>
      <c r="AE643" s="71">
        <v>2</v>
      </c>
    </row>
    <row r="644" spans="29:31" x14ac:dyDescent="0.15">
      <c r="AC644" s="68" t="s">
        <v>227</v>
      </c>
      <c r="AD644" s="68" t="s">
        <v>278</v>
      </c>
      <c r="AE644" s="71">
        <v>1</v>
      </c>
    </row>
    <row r="645" spans="29:31" x14ac:dyDescent="0.15">
      <c r="AC645" s="159"/>
      <c r="AD645" s="72" t="s">
        <v>1053</v>
      </c>
      <c r="AE645" s="74">
        <v>1</v>
      </c>
    </row>
    <row r="646" spans="29:31" x14ac:dyDescent="0.15">
      <c r="AC646" s="68" t="s">
        <v>2044</v>
      </c>
      <c r="AD646" s="69"/>
      <c r="AE646" s="71">
        <v>2</v>
      </c>
    </row>
    <row r="647" spans="29:31" x14ac:dyDescent="0.15">
      <c r="AC647" s="68" t="s">
        <v>228</v>
      </c>
      <c r="AD647" s="68" t="s">
        <v>228</v>
      </c>
      <c r="AE647" s="71">
        <v>1</v>
      </c>
    </row>
    <row r="648" spans="29:31" x14ac:dyDescent="0.15">
      <c r="AC648" s="68" t="s">
        <v>2045</v>
      </c>
      <c r="AD648" s="69"/>
      <c r="AE648" s="71">
        <v>1</v>
      </c>
    </row>
    <row r="649" spans="29:31" x14ac:dyDescent="0.15">
      <c r="AC649" s="68" t="s">
        <v>229</v>
      </c>
      <c r="AD649" s="68" t="s">
        <v>278</v>
      </c>
      <c r="AE649" s="71">
        <v>1</v>
      </c>
    </row>
    <row r="650" spans="29:31" x14ac:dyDescent="0.15">
      <c r="AC650" s="159"/>
      <c r="AD650" s="72" t="s">
        <v>1053</v>
      </c>
      <c r="AE650" s="74">
        <v>1</v>
      </c>
    </row>
    <row r="651" spans="29:31" x14ac:dyDescent="0.15">
      <c r="AC651" s="68" t="s">
        <v>2046</v>
      </c>
      <c r="AD651" s="69"/>
      <c r="AE651" s="71">
        <v>2</v>
      </c>
    </row>
    <row r="652" spans="29:31" x14ac:dyDescent="0.15">
      <c r="AC652" s="68" t="s">
        <v>1066</v>
      </c>
      <c r="AD652" s="68" t="s">
        <v>278</v>
      </c>
      <c r="AE652" s="71">
        <v>1</v>
      </c>
    </row>
    <row r="653" spans="29:31" x14ac:dyDescent="0.15">
      <c r="AC653" s="159"/>
      <c r="AD653" s="72" t="s">
        <v>1053</v>
      </c>
      <c r="AE653" s="74">
        <v>1</v>
      </c>
    </row>
    <row r="654" spans="29:31" x14ac:dyDescent="0.15">
      <c r="AC654" s="68" t="s">
        <v>2047</v>
      </c>
      <c r="AD654" s="69"/>
      <c r="AE654" s="71">
        <v>2</v>
      </c>
    </row>
    <row r="655" spans="29:31" x14ac:dyDescent="0.15">
      <c r="AC655" s="68" t="s">
        <v>230</v>
      </c>
      <c r="AD655" s="68" t="s">
        <v>278</v>
      </c>
      <c r="AE655" s="71">
        <v>1</v>
      </c>
    </row>
    <row r="656" spans="29:31" x14ac:dyDescent="0.15">
      <c r="AC656" s="159"/>
      <c r="AD656" s="72" t="s">
        <v>1053</v>
      </c>
      <c r="AE656" s="74">
        <v>1</v>
      </c>
    </row>
    <row r="657" spans="29:31" x14ac:dyDescent="0.15">
      <c r="AC657" s="68" t="s">
        <v>2048</v>
      </c>
      <c r="AD657" s="69"/>
      <c r="AE657" s="71">
        <v>2</v>
      </c>
    </row>
    <row r="658" spans="29:31" x14ac:dyDescent="0.15">
      <c r="AC658" s="68" t="s">
        <v>1071</v>
      </c>
      <c r="AD658" s="68" t="s">
        <v>278</v>
      </c>
      <c r="AE658" s="71">
        <v>1</v>
      </c>
    </row>
    <row r="659" spans="29:31" x14ac:dyDescent="0.15">
      <c r="AC659" s="159"/>
      <c r="AD659" s="72" t="s">
        <v>1053</v>
      </c>
      <c r="AE659" s="74">
        <v>1</v>
      </c>
    </row>
    <row r="660" spans="29:31" x14ac:dyDescent="0.15">
      <c r="AC660" s="68" t="s">
        <v>2049</v>
      </c>
      <c r="AD660" s="69"/>
      <c r="AE660" s="71">
        <v>2</v>
      </c>
    </row>
    <row r="661" spans="29:31" x14ac:dyDescent="0.15">
      <c r="AC661" s="68" t="s">
        <v>235</v>
      </c>
      <c r="AD661" s="68" t="s">
        <v>278</v>
      </c>
      <c r="AE661" s="71">
        <v>1</v>
      </c>
    </row>
    <row r="662" spans="29:31" x14ac:dyDescent="0.15">
      <c r="AC662" s="159"/>
      <c r="AD662" s="72" t="s">
        <v>1053</v>
      </c>
      <c r="AE662" s="74">
        <v>1</v>
      </c>
    </row>
    <row r="663" spans="29:31" x14ac:dyDescent="0.15">
      <c r="AC663" s="68" t="s">
        <v>2050</v>
      </c>
      <c r="AD663" s="69"/>
      <c r="AE663" s="71">
        <v>2</v>
      </c>
    </row>
    <row r="664" spans="29:31" x14ac:dyDescent="0.15">
      <c r="AC664" s="68" t="s">
        <v>233</v>
      </c>
      <c r="AD664" s="68" t="s">
        <v>278</v>
      </c>
      <c r="AE664" s="71">
        <v>1</v>
      </c>
    </row>
    <row r="665" spans="29:31" x14ac:dyDescent="0.15">
      <c r="AC665" s="159"/>
      <c r="AD665" s="72" t="s">
        <v>1053</v>
      </c>
      <c r="AE665" s="74">
        <v>1</v>
      </c>
    </row>
    <row r="666" spans="29:31" x14ac:dyDescent="0.15">
      <c r="AC666" s="68" t="s">
        <v>2051</v>
      </c>
      <c r="AD666" s="69"/>
      <c r="AE666" s="71">
        <v>2</v>
      </c>
    </row>
    <row r="667" spans="29:31" x14ac:dyDescent="0.15">
      <c r="AC667" s="68" t="s">
        <v>1080</v>
      </c>
      <c r="AD667" s="68" t="s">
        <v>278</v>
      </c>
      <c r="AE667" s="71">
        <v>1</v>
      </c>
    </row>
    <row r="668" spans="29:31" x14ac:dyDescent="0.15">
      <c r="AC668" s="159"/>
      <c r="AD668" s="72" t="s">
        <v>1053</v>
      </c>
      <c r="AE668" s="74">
        <v>1</v>
      </c>
    </row>
    <row r="669" spans="29:31" x14ac:dyDescent="0.15">
      <c r="AC669" s="68" t="s">
        <v>2052</v>
      </c>
      <c r="AD669" s="69"/>
      <c r="AE669" s="71">
        <v>2</v>
      </c>
    </row>
    <row r="670" spans="29:31" x14ac:dyDescent="0.15">
      <c r="AC670" s="68" t="s">
        <v>1092</v>
      </c>
      <c r="AD670" s="68" t="s">
        <v>278</v>
      </c>
      <c r="AE670" s="71">
        <v>1</v>
      </c>
    </row>
    <row r="671" spans="29:31" x14ac:dyDescent="0.15">
      <c r="AC671" s="159"/>
      <c r="AD671" s="72" t="s">
        <v>1093</v>
      </c>
      <c r="AE671" s="74">
        <v>4</v>
      </c>
    </row>
    <row r="672" spans="29:31" x14ac:dyDescent="0.15">
      <c r="AC672" s="159"/>
      <c r="AD672" s="72" t="s">
        <v>1101</v>
      </c>
      <c r="AE672" s="74">
        <v>4</v>
      </c>
    </row>
    <row r="673" spans="29:31" x14ac:dyDescent="0.15">
      <c r="AC673" s="159"/>
      <c r="AD673" s="72" t="s">
        <v>1106</v>
      </c>
      <c r="AE673" s="74">
        <v>4</v>
      </c>
    </row>
    <row r="674" spans="29:31" x14ac:dyDescent="0.15">
      <c r="AC674" s="159"/>
      <c r="AD674" s="72" t="s">
        <v>1111</v>
      </c>
      <c r="AE674" s="74">
        <v>4</v>
      </c>
    </row>
    <row r="675" spans="29:31" x14ac:dyDescent="0.15">
      <c r="AC675" s="68" t="s">
        <v>2053</v>
      </c>
      <c r="AD675" s="69"/>
      <c r="AE675" s="71">
        <v>17</v>
      </c>
    </row>
    <row r="676" spans="29:31" x14ac:dyDescent="0.15">
      <c r="AC676" s="68" t="s">
        <v>1117</v>
      </c>
      <c r="AD676" s="68" t="s">
        <v>278</v>
      </c>
      <c r="AE676" s="71">
        <v>1</v>
      </c>
    </row>
    <row r="677" spans="29:31" x14ac:dyDescent="0.15">
      <c r="AC677" s="159"/>
      <c r="AD677" s="72" t="s">
        <v>1093</v>
      </c>
      <c r="AE677" s="74">
        <v>4</v>
      </c>
    </row>
    <row r="678" spans="29:31" x14ac:dyDescent="0.15">
      <c r="AC678" s="159"/>
      <c r="AD678" s="72" t="s">
        <v>1101</v>
      </c>
      <c r="AE678" s="74">
        <v>4</v>
      </c>
    </row>
    <row r="679" spans="29:31" x14ac:dyDescent="0.15">
      <c r="AC679" s="159"/>
      <c r="AD679" s="72" t="s">
        <v>1106</v>
      </c>
      <c r="AE679" s="74">
        <v>4</v>
      </c>
    </row>
    <row r="680" spans="29:31" x14ac:dyDescent="0.15">
      <c r="AC680" s="159"/>
      <c r="AD680" s="72" t="s">
        <v>1111</v>
      </c>
      <c r="AE680" s="74">
        <v>4</v>
      </c>
    </row>
    <row r="681" spans="29:31" x14ac:dyDescent="0.15">
      <c r="AC681" s="68" t="s">
        <v>2054</v>
      </c>
      <c r="AD681" s="69"/>
      <c r="AE681" s="71">
        <v>17</v>
      </c>
    </row>
    <row r="682" spans="29:31" x14ac:dyDescent="0.15">
      <c r="AC682" s="68" t="s">
        <v>1091</v>
      </c>
      <c r="AD682" s="68" t="s">
        <v>278</v>
      </c>
      <c r="AE682" s="71">
        <v>1</v>
      </c>
    </row>
    <row r="683" spans="29:31" x14ac:dyDescent="0.15">
      <c r="AC683" s="159"/>
      <c r="AD683" s="72" t="s">
        <v>1093</v>
      </c>
      <c r="AE683" s="74">
        <v>4</v>
      </c>
    </row>
    <row r="684" spans="29:31" x14ac:dyDescent="0.15">
      <c r="AC684" s="159"/>
      <c r="AD684" s="72" t="s">
        <v>1101</v>
      </c>
      <c r="AE684" s="74">
        <v>4</v>
      </c>
    </row>
    <row r="685" spans="29:31" x14ac:dyDescent="0.15">
      <c r="AC685" s="159"/>
      <c r="AD685" s="72" t="s">
        <v>1106</v>
      </c>
      <c r="AE685" s="74">
        <v>4</v>
      </c>
    </row>
    <row r="686" spans="29:31" x14ac:dyDescent="0.15">
      <c r="AC686" s="159"/>
      <c r="AD686" s="72" t="s">
        <v>1111</v>
      </c>
      <c r="AE686" s="74">
        <v>4</v>
      </c>
    </row>
    <row r="687" spans="29:31" x14ac:dyDescent="0.15">
      <c r="AC687" s="68" t="s">
        <v>1852</v>
      </c>
      <c r="AD687" s="69"/>
      <c r="AE687" s="71">
        <v>17</v>
      </c>
    </row>
    <row r="688" spans="29:31" x14ac:dyDescent="0.15">
      <c r="AC688" s="68" t="s">
        <v>272</v>
      </c>
      <c r="AD688" s="68" t="s">
        <v>278</v>
      </c>
      <c r="AE688" s="71">
        <v>1</v>
      </c>
    </row>
    <row r="689" spans="29:31" x14ac:dyDescent="0.15">
      <c r="AC689" s="68" t="s">
        <v>2055</v>
      </c>
      <c r="AD689" s="69"/>
      <c r="AE689" s="71">
        <v>1</v>
      </c>
    </row>
    <row r="690" spans="29:31" x14ac:dyDescent="0.15">
      <c r="AC690" s="68" t="s">
        <v>273</v>
      </c>
      <c r="AD690" s="68" t="s">
        <v>278</v>
      </c>
      <c r="AE690" s="71">
        <v>1</v>
      </c>
    </row>
    <row r="691" spans="29:31" x14ac:dyDescent="0.15">
      <c r="AC691" s="68" t="s">
        <v>2056</v>
      </c>
      <c r="AD691" s="69"/>
      <c r="AE691" s="71">
        <v>1</v>
      </c>
    </row>
    <row r="692" spans="29:31" x14ac:dyDescent="0.15">
      <c r="AC692" s="68" t="s">
        <v>274</v>
      </c>
      <c r="AD692" s="68" t="s">
        <v>278</v>
      </c>
      <c r="AE692" s="71">
        <v>1</v>
      </c>
    </row>
    <row r="693" spans="29:31" x14ac:dyDescent="0.15">
      <c r="AC693" s="68" t="s">
        <v>2057</v>
      </c>
      <c r="AD693" s="69"/>
      <c r="AE693" s="71">
        <v>1</v>
      </c>
    </row>
    <row r="694" spans="29:31" x14ac:dyDescent="0.15">
      <c r="AC694" s="68" t="s">
        <v>1155</v>
      </c>
      <c r="AD694" s="68" t="s">
        <v>278</v>
      </c>
      <c r="AE694" s="71">
        <v>1</v>
      </c>
    </row>
    <row r="695" spans="29:31" x14ac:dyDescent="0.15">
      <c r="AC695" s="68" t="s">
        <v>2058</v>
      </c>
      <c r="AD695" s="69"/>
      <c r="AE695" s="71">
        <v>1</v>
      </c>
    </row>
    <row r="696" spans="29:31" x14ac:dyDescent="0.15">
      <c r="AC696" s="68" t="s">
        <v>237</v>
      </c>
      <c r="AD696" s="68" t="s">
        <v>278</v>
      </c>
      <c r="AE696" s="71">
        <v>1</v>
      </c>
    </row>
    <row r="697" spans="29:31" x14ac:dyDescent="0.15">
      <c r="AC697" s="159"/>
      <c r="AD697" s="72" t="s">
        <v>1158</v>
      </c>
      <c r="AE697" s="74">
        <v>1</v>
      </c>
    </row>
    <row r="698" spans="29:31" x14ac:dyDescent="0.15">
      <c r="AC698" s="159"/>
      <c r="AD698" s="72" t="s">
        <v>1160</v>
      </c>
      <c r="AE698" s="74">
        <v>1</v>
      </c>
    </row>
    <row r="699" spans="29:31" x14ac:dyDescent="0.15">
      <c r="AC699" s="159"/>
      <c r="AD699" s="72" t="s">
        <v>1162</v>
      </c>
      <c r="AE699" s="74">
        <v>1</v>
      </c>
    </row>
    <row r="700" spans="29:31" x14ac:dyDescent="0.15">
      <c r="AC700" s="159"/>
      <c r="AD700" s="72" t="s">
        <v>1164</v>
      </c>
      <c r="AE700" s="74">
        <v>1</v>
      </c>
    </row>
    <row r="701" spans="29:31" x14ac:dyDescent="0.15">
      <c r="AC701" s="68" t="s">
        <v>2059</v>
      </c>
      <c r="AD701" s="69"/>
      <c r="AE701" s="71">
        <v>5</v>
      </c>
    </row>
    <row r="702" spans="29:31" x14ac:dyDescent="0.15">
      <c r="AC702" s="68" t="s">
        <v>238</v>
      </c>
      <c r="AD702" s="68" t="s">
        <v>278</v>
      </c>
      <c r="AE702" s="71">
        <v>1</v>
      </c>
    </row>
    <row r="703" spans="29:31" x14ac:dyDescent="0.15">
      <c r="AC703" s="159"/>
      <c r="AD703" s="72" t="s">
        <v>208</v>
      </c>
      <c r="AE703" s="74">
        <v>1</v>
      </c>
    </row>
    <row r="704" spans="29:31" x14ac:dyDescent="0.15">
      <c r="AC704" s="159"/>
      <c r="AD704" s="72" t="s">
        <v>239</v>
      </c>
      <c r="AE704" s="74">
        <v>1</v>
      </c>
    </row>
    <row r="705" spans="29:31" x14ac:dyDescent="0.15">
      <c r="AC705" s="159"/>
      <c r="AD705" s="72" t="s">
        <v>241</v>
      </c>
      <c r="AE705" s="74">
        <v>1</v>
      </c>
    </row>
    <row r="706" spans="29:31" x14ac:dyDescent="0.15">
      <c r="AC706" s="159"/>
      <c r="AD706" s="72" t="s">
        <v>240</v>
      </c>
      <c r="AE706" s="74">
        <v>1</v>
      </c>
    </row>
    <row r="707" spans="29:31" x14ac:dyDescent="0.15">
      <c r="AC707" s="68" t="s">
        <v>2060</v>
      </c>
      <c r="AD707" s="69"/>
      <c r="AE707" s="71">
        <v>5</v>
      </c>
    </row>
    <row r="708" spans="29:31" x14ac:dyDescent="0.15">
      <c r="AC708" s="68" t="s">
        <v>1173</v>
      </c>
      <c r="AD708" s="68" t="s">
        <v>249</v>
      </c>
      <c r="AE708" s="71">
        <v>8</v>
      </c>
    </row>
    <row r="709" spans="29:31" x14ac:dyDescent="0.15">
      <c r="AC709" s="159"/>
      <c r="AD709" s="72" t="s">
        <v>243</v>
      </c>
      <c r="AE709" s="74">
        <v>8</v>
      </c>
    </row>
    <row r="710" spans="29:31" x14ac:dyDescent="0.15">
      <c r="AC710" s="159"/>
      <c r="AD710" s="72" t="s">
        <v>278</v>
      </c>
      <c r="AE710" s="74">
        <v>1</v>
      </c>
    </row>
    <row r="711" spans="29:31" x14ac:dyDescent="0.15">
      <c r="AC711" s="159"/>
      <c r="AD711" s="72" t="s">
        <v>1182</v>
      </c>
      <c r="AE711" s="74">
        <v>8</v>
      </c>
    </row>
    <row r="712" spans="29:31" x14ac:dyDescent="0.15">
      <c r="AC712" s="159"/>
      <c r="AD712" s="72" t="s">
        <v>1191</v>
      </c>
      <c r="AE712" s="74">
        <v>8</v>
      </c>
    </row>
    <row r="713" spans="29:31" x14ac:dyDescent="0.15">
      <c r="AC713" s="68" t="s">
        <v>2061</v>
      </c>
      <c r="AD713" s="69"/>
      <c r="AE713" s="71">
        <v>33</v>
      </c>
    </row>
    <row r="714" spans="29:31" x14ac:dyDescent="0.15">
      <c r="AC714" s="68" t="s">
        <v>1209</v>
      </c>
      <c r="AD714" s="68" t="s">
        <v>249</v>
      </c>
      <c r="AE714" s="71">
        <v>8</v>
      </c>
    </row>
    <row r="715" spans="29:31" x14ac:dyDescent="0.15">
      <c r="AC715" s="159"/>
      <c r="AD715" s="72" t="s">
        <v>243</v>
      </c>
      <c r="AE715" s="74">
        <v>8</v>
      </c>
    </row>
    <row r="716" spans="29:31" x14ac:dyDescent="0.15">
      <c r="AC716" s="159"/>
      <c r="AD716" s="72" t="s">
        <v>278</v>
      </c>
      <c r="AE716" s="74">
        <v>1</v>
      </c>
    </row>
    <row r="717" spans="29:31" x14ac:dyDescent="0.15">
      <c r="AC717" s="159"/>
      <c r="AD717" s="72" t="s">
        <v>1182</v>
      </c>
      <c r="AE717" s="74">
        <v>8</v>
      </c>
    </row>
    <row r="718" spans="29:31" x14ac:dyDescent="0.15">
      <c r="AC718" s="159"/>
      <c r="AD718" s="72" t="s">
        <v>1191</v>
      </c>
      <c r="AE718" s="74">
        <v>8</v>
      </c>
    </row>
    <row r="719" spans="29:31" x14ac:dyDescent="0.15">
      <c r="AC719" s="68" t="s">
        <v>2062</v>
      </c>
      <c r="AD719" s="69"/>
      <c r="AE719" s="71">
        <v>33</v>
      </c>
    </row>
    <row r="720" spans="29:31" x14ac:dyDescent="0.15">
      <c r="AC720" s="68" t="s">
        <v>1243</v>
      </c>
      <c r="AD720" s="68" t="s">
        <v>249</v>
      </c>
      <c r="AE720" s="71">
        <v>8</v>
      </c>
    </row>
    <row r="721" spans="29:31" x14ac:dyDescent="0.15">
      <c r="AC721" s="159"/>
      <c r="AD721" s="72" t="s">
        <v>243</v>
      </c>
      <c r="AE721" s="74">
        <v>8</v>
      </c>
    </row>
    <row r="722" spans="29:31" x14ac:dyDescent="0.15">
      <c r="AC722" s="159"/>
      <c r="AD722" s="72" t="s">
        <v>278</v>
      </c>
      <c r="AE722" s="74">
        <v>1</v>
      </c>
    </row>
    <row r="723" spans="29:31" x14ac:dyDescent="0.15">
      <c r="AC723" s="159"/>
      <c r="AD723" s="72" t="s">
        <v>1182</v>
      </c>
      <c r="AE723" s="74">
        <v>8</v>
      </c>
    </row>
    <row r="724" spans="29:31" x14ac:dyDescent="0.15">
      <c r="AC724" s="159"/>
      <c r="AD724" s="72" t="s">
        <v>1191</v>
      </c>
      <c r="AE724" s="74">
        <v>8</v>
      </c>
    </row>
    <row r="725" spans="29:31" x14ac:dyDescent="0.15">
      <c r="AC725" s="68" t="s">
        <v>2063</v>
      </c>
      <c r="AD725" s="69"/>
      <c r="AE725" s="71">
        <v>33</v>
      </c>
    </row>
    <row r="726" spans="29:31" x14ac:dyDescent="0.15">
      <c r="AC726" s="68" t="s">
        <v>349</v>
      </c>
      <c r="AD726" s="68" t="s">
        <v>278</v>
      </c>
      <c r="AE726" s="71">
        <v>1</v>
      </c>
    </row>
    <row r="727" spans="29:31" x14ac:dyDescent="0.15">
      <c r="AC727" s="159"/>
      <c r="AD727" s="72" t="s">
        <v>341</v>
      </c>
      <c r="AE727" s="74">
        <v>4</v>
      </c>
    </row>
    <row r="728" spans="29:31" x14ac:dyDescent="0.15">
      <c r="AC728" s="159"/>
      <c r="AD728" s="72" t="s">
        <v>342</v>
      </c>
      <c r="AE728" s="74">
        <v>4</v>
      </c>
    </row>
    <row r="729" spans="29:31" x14ac:dyDescent="0.15">
      <c r="AC729" s="159"/>
      <c r="AD729" s="72" t="s">
        <v>343</v>
      </c>
      <c r="AE729" s="74">
        <v>4</v>
      </c>
    </row>
    <row r="730" spans="29:31" x14ac:dyDescent="0.15">
      <c r="AC730" s="159"/>
      <c r="AD730" s="72" t="s">
        <v>1292</v>
      </c>
      <c r="AE730" s="74">
        <v>4</v>
      </c>
    </row>
    <row r="731" spans="29:31" x14ac:dyDescent="0.15">
      <c r="AC731" s="159"/>
      <c r="AD731" s="72" t="s">
        <v>345</v>
      </c>
      <c r="AE731" s="74">
        <v>4</v>
      </c>
    </row>
    <row r="732" spans="29:31" x14ac:dyDescent="0.15">
      <c r="AC732" s="68" t="s">
        <v>2064</v>
      </c>
      <c r="AD732" s="69"/>
      <c r="AE732" s="71">
        <v>21</v>
      </c>
    </row>
    <row r="733" spans="29:31" x14ac:dyDescent="0.15">
      <c r="AC733" s="68" t="s">
        <v>340</v>
      </c>
      <c r="AD733" s="68" t="s">
        <v>278</v>
      </c>
      <c r="AE733" s="71">
        <v>1</v>
      </c>
    </row>
    <row r="734" spans="29:31" x14ac:dyDescent="0.15">
      <c r="AC734" s="159"/>
      <c r="AD734" s="72" t="s">
        <v>341</v>
      </c>
      <c r="AE734" s="74">
        <v>4</v>
      </c>
    </row>
    <row r="735" spans="29:31" x14ac:dyDescent="0.15">
      <c r="AC735" s="159"/>
      <c r="AD735" s="72" t="s">
        <v>342</v>
      </c>
      <c r="AE735" s="74">
        <v>4</v>
      </c>
    </row>
    <row r="736" spans="29:31" x14ac:dyDescent="0.15">
      <c r="AC736" s="159"/>
      <c r="AD736" s="72" t="s">
        <v>343</v>
      </c>
      <c r="AE736" s="74">
        <v>4</v>
      </c>
    </row>
    <row r="737" spans="29:31" x14ac:dyDescent="0.15">
      <c r="AC737" s="159"/>
      <c r="AD737" s="72" t="s">
        <v>1292</v>
      </c>
      <c r="AE737" s="74">
        <v>4</v>
      </c>
    </row>
    <row r="738" spans="29:31" x14ac:dyDescent="0.15">
      <c r="AC738" s="159"/>
      <c r="AD738" s="72" t="s">
        <v>345</v>
      </c>
      <c r="AE738" s="74">
        <v>4</v>
      </c>
    </row>
    <row r="739" spans="29:31" x14ac:dyDescent="0.15">
      <c r="AC739" s="68" t="s">
        <v>2065</v>
      </c>
      <c r="AD739" s="69"/>
      <c r="AE739" s="71">
        <v>21</v>
      </c>
    </row>
    <row r="740" spans="29:31" x14ac:dyDescent="0.15">
      <c r="AC740" s="68" t="s">
        <v>348</v>
      </c>
      <c r="AD740" s="68" t="s">
        <v>278</v>
      </c>
      <c r="AE740" s="71">
        <v>1</v>
      </c>
    </row>
    <row r="741" spans="29:31" x14ac:dyDescent="0.15">
      <c r="AC741" s="159"/>
      <c r="AD741" s="72" t="s">
        <v>341</v>
      </c>
      <c r="AE741" s="74">
        <v>4</v>
      </c>
    </row>
    <row r="742" spans="29:31" x14ac:dyDescent="0.15">
      <c r="AC742" s="159"/>
      <c r="AD742" s="72" t="s">
        <v>342</v>
      </c>
      <c r="AE742" s="74">
        <v>4</v>
      </c>
    </row>
    <row r="743" spans="29:31" x14ac:dyDescent="0.15">
      <c r="AC743" s="159"/>
      <c r="AD743" s="72" t="s">
        <v>343</v>
      </c>
      <c r="AE743" s="74">
        <v>4</v>
      </c>
    </row>
    <row r="744" spans="29:31" x14ac:dyDescent="0.15">
      <c r="AC744" s="159"/>
      <c r="AD744" s="72" t="s">
        <v>1292</v>
      </c>
      <c r="AE744" s="74">
        <v>4</v>
      </c>
    </row>
    <row r="745" spans="29:31" x14ac:dyDescent="0.15">
      <c r="AC745" s="159"/>
      <c r="AD745" s="72" t="s">
        <v>345</v>
      </c>
      <c r="AE745" s="74">
        <v>4</v>
      </c>
    </row>
    <row r="746" spans="29:31" x14ac:dyDescent="0.15">
      <c r="AC746" s="68" t="s">
        <v>2066</v>
      </c>
      <c r="AD746" s="69"/>
      <c r="AE746" s="71">
        <v>21</v>
      </c>
    </row>
    <row r="747" spans="29:31" x14ac:dyDescent="0.15">
      <c r="AC747" s="68" t="s">
        <v>344</v>
      </c>
      <c r="AD747" s="68" t="s">
        <v>278</v>
      </c>
      <c r="AE747" s="71">
        <v>1</v>
      </c>
    </row>
    <row r="748" spans="29:31" x14ac:dyDescent="0.15">
      <c r="AC748" s="159"/>
      <c r="AD748" s="72" t="s">
        <v>341</v>
      </c>
      <c r="AE748" s="74">
        <v>4</v>
      </c>
    </row>
    <row r="749" spans="29:31" x14ac:dyDescent="0.15">
      <c r="AC749" s="159"/>
      <c r="AD749" s="72" t="s">
        <v>342</v>
      </c>
      <c r="AE749" s="74">
        <v>4</v>
      </c>
    </row>
    <row r="750" spans="29:31" x14ac:dyDescent="0.15">
      <c r="AC750" s="159"/>
      <c r="AD750" s="72" t="s">
        <v>343</v>
      </c>
      <c r="AE750" s="74">
        <v>4</v>
      </c>
    </row>
    <row r="751" spans="29:31" x14ac:dyDescent="0.15">
      <c r="AC751" s="159"/>
      <c r="AD751" s="72" t="s">
        <v>1292</v>
      </c>
      <c r="AE751" s="74">
        <v>4</v>
      </c>
    </row>
    <row r="752" spans="29:31" x14ac:dyDescent="0.15">
      <c r="AC752" s="159"/>
      <c r="AD752" s="72" t="s">
        <v>345</v>
      </c>
      <c r="AE752" s="74">
        <v>4</v>
      </c>
    </row>
    <row r="753" spans="29:31" x14ac:dyDescent="0.15">
      <c r="AC753" s="68" t="s">
        <v>2067</v>
      </c>
      <c r="AD753" s="69"/>
      <c r="AE753" s="71">
        <v>21</v>
      </c>
    </row>
    <row r="754" spans="29:31" x14ac:dyDescent="0.15">
      <c r="AC754" s="68" t="s">
        <v>346</v>
      </c>
      <c r="AD754" s="68" t="s">
        <v>278</v>
      </c>
      <c r="AE754" s="71">
        <v>1</v>
      </c>
    </row>
    <row r="755" spans="29:31" x14ac:dyDescent="0.15">
      <c r="AC755" s="159"/>
      <c r="AD755" s="72" t="s">
        <v>341</v>
      </c>
      <c r="AE755" s="74">
        <v>4</v>
      </c>
    </row>
    <row r="756" spans="29:31" x14ac:dyDescent="0.15">
      <c r="AC756" s="159"/>
      <c r="AD756" s="72" t="s">
        <v>342</v>
      </c>
      <c r="AE756" s="74">
        <v>4</v>
      </c>
    </row>
    <row r="757" spans="29:31" x14ac:dyDescent="0.15">
      <c r="AC757" s="159"/>
      <c r="AD757" s="72" t="s">
        <v>343</v>
      </c>
      <c r="AE757" s="74">
        <v>4</v>
      </c>
    </row>
    <row r="758" spans="29:31" x14ac:dyDescent="0.15">
      <c r="AC758" s="159"/>
      <c r="AD758" s="72" t="s">
        <v>1292</v>
      </c>
      <c r="AE758" s="74">
        <v>4</v>
      </c>
    </row>
    <row r="759" spans="29:31" x14ac:dyDescent="0.15">
      <c r="AC759" s="159"/>
      <c r="AD759" s="72" t="s">
        <v>345</v>
      </c>
      <c r="AE759" s="74">
        <v>4</v>
      </c>
    </row>
    <row r="760" spans="29:31" x14ac:dyDescent="0.15">
      <c r="AC760" s="68" t="s">
        <v>2068</v>
      </c>
      <c r="AD760" s="69"/>
      <c r="AE760" s="71">
        <v>21</v>
      </c>
    </row>
    <row r="761" spans="29:31" x14ac:dyDescent="0.15">
      <c r="AC761" s="68" t="s">
        <v>1407</v>
      </c>
      <c r="AD761" s="68" t="s">
        <v>278</v>
      </c>
      <c r="AE761" s="71">
        <v>1</v>
      </c>
    </row>
    <row r="762" spans="29:31" x14ac:dyDescent="0.15">
      <c r="AC762" s="159"/>
      <c r="AD762" s="72" t="s">
        <v>341</v>
      </c>
      <c r="AE762" s="74">
        <v>4</v>
      </c>
    </row>
    <row r="763" spans="29:31" x14ac:dyDescent="0.15">
      <c r="AC763" s="159"/>
      <c r="AD763" s="72" t="s">
        <v>342</v>
      </c>
      <c r="AE763" s="74">
        <v>4</v>
      </c>
    </row>
    <row r="764" spans="29:31" x14ac:dyDescent="0.15">
      <c r="AC764" s="159"/>
      <c r="AD764" s="72" t="s">
        <v>343</v>
      </c>
      <c r="AE764" s="74">
        <v>4</v>
      </c>
    </row>
    <row r="765" spans="29:31" x14ac:dyDescent="0.15">
      <c r="AC765" s="159"/>
      <c r="AD765" s="72" t="s">
        <v>1292</v>
      </c>
      <c r="AE765" s="74">
        <v>4</v>
      </c>
    </row>
    <row r="766" spans="29:31" x14ac:dyDescent="0.15">
      <c r="AC766" s="159"/>
      <c r="AD766" s="72" t="s">
        <v>345</v>
      </c>
      <c r="AE766" s="74">
        <v>4</v>
      </c>
    </row>
    <row r="767" spans="29:31" x14ac:dyDescent="0.15">
      <c r="AC767" s="68" t="s">
        <v>2069</v>
      </c>
      <c r="AD767" s="69"/>
      <c r="AE767" s="71">
        <v>21</v>
      </c>
    </row>
    <row r="768" spans="29:31" x14ac:dyDescent="0.15">
      <c r="AC768" s="68" t="s">
        <v>347</v>
      </c>
      <c r="AD768" s="68" t="s">
        <v>278</v>
      </c>
      <c r="AE768" s="71">
        <v>1</v>
      </c>
    </row>
    <row r="769" spans="29:31" x14ac:dyDescent="0.15">
      <c r="AC769" s="159"/>
      <c r="AD769" s="72" t="s">
        <v>341</v>
      </c>
      <c r="AE769" s="74">
        <v>4</v>
      </c>
    </row>
    <row r="770" spans="29:31" x14ac:dyDescent="0.15">
      <c r="AC770" s="159"/>
      <c r="AD770" s="72" t="s">
        <v>342</v>
      </c>
      <c r="AE770" s="74">
        <v>4</v>
      </c>
    </row>
    <row r="771" spans="29:31" x14ac:dyDescent="0.15">
      <c r="AC771" s="159"/>
      <c r="AD771" s="72" t="s">
        <v>343</v>
      </c>
      <c r="AE771" s="74">
        <v>4</v>
      </c>
    </row>
    <row r="772" spans="29:31" x14ac:dyDescent="0.15">
      <c r="AC772" s="159"/>
      <c r="AD772" s="72" t="s">
        <v>1292</v>
      </c>
      <c r="AE772" s="74">
        <v>4</v>
      </c>
    </row>
    <row r="773" spans="29:31" x14ac:dyDescent="0.15">
      <c r="AC773" s="159"/>
      <c r="AD773" s="72" t="s">
        <v>345</v>
      </c>
      <c r="AE773" s="74">
        <v>4</v>
      </c>
    </row>
    <row r="774" spans="29:31" x14ac:dyDescent="0.15">
      <c r="AC774" s="68" t="s">
        <v>2070</v>
      </c>
      <c r="AD774" s="69"/>
      <c r="AE774" s="71">
        <v>21</v>
      </c>
    </row>
    <row r="775" spans="29:31" x14ac:dyDescent="0.15">
      <c r="AC775" s="68" t="s">
        <v>252</v>
      </c>
      <c r="AD775" s="68" t="s">
        <v>1451</v>
      </c>
      <c r="AE775" s="71">
        <v>1</v>
      </c>
    </row>
    <row r="776" spans="29:31" x14ac:dyDescent="0.15">
      <c r="AC776" s="159"/>
      <c r="AD776" s="72" t="s">
        <v>1453</v>
      </c>
      <c r="AE776" s="74">
        <v>1</v>
      </c>
    </row>
    <row r="777" spans="29:31" x14ac:dyDescent="0.15">
      <c r="AC777" s="159"/>
      <c r="AD777" s="72" t="s">
        <v>1455</v>
      </c>
      <c r="AE777" s="74">
        <v>1</v>
      </c>
    </row>
    <row r="778" spans="29:31" x14ac:dyDescent="0.15">
      <c r="AC778" s="159"/>
      <c r="AD778" s="72" t="s">
        <v>1457</v>
      </c>
      <c r="AE778" s="74">
        <v>1</v>
      </c>
    </row>
    <row r="779" spans="29:31" x14ac:dyDescent="0.15">
      <c r="AC779" s="159"/>
      <c r="AD779" s="72" t="s">
        <v>1459</v>
      </c>
      <c r="AE779" s="74">
        <v>1</v>
      </c>
    </row>
    <row r="780" spans="29:31" x14ac:dyDescent="0.15">
      <c r="AC780" s="68" t="s">
        <v>2071</v>
      </c>
      <c r="AD780" s="69"/>
      <c r="AE780" s="71">
        <v>5</v>
      </c>
    </row>
    <row r="781" spans="29:31" x14ac:dyDescent="0.15">
      <c r="AC781" s="68" t="s">
        <v>1461</v>
      </c>
      <c r="AD781" s="68" t="s">
        <v>1451</v>
      </c>
      <c r="AE781" s="71">
        <v>1</v>
      </c>
    </row>
    <row r="782" spans="29:31" x14ac:dyDescent="0.15">
      <c r="AC782" s="159"/>
      <c r="AD782" s="72" t="s">
        <v>1453</v>
      </c>
      <c r="AE782" s="74">
        <v>1</v>
      </c>
    </row>
    <row r="783" spans="29:31" x14ac:dyDescent="0.15">
      <c r="AC783" s="159"/>
      <c r="AD783" s="72" t="s">
        <v>1455</v>
      </c>
      <c r="AE783" s="74">
        <v>1</v>
      </c>
    </row>
    <row r="784" spans="29:31" x14ac:dyDescent="0.15">
      <c r="AC784" s="159"/>
      <c r="AD784" s="72" t="s">
        <v>1457</v>
      </c>
      <c r="AE784" s="74">
        <v>1</v>
      </c>
    </row>
    <row r="785" spans="29:31" x14ac:dyDescent="0.15">
      <c r="AC785" s="159"/>
      <c r="AD785" s="72" t="s">
        <v>1459</v>
      </c>
      <c r="AE785" s="74">
        <v>1</v>
      </c>
    </row>
    <row r="786" spans="29:31" x14ac:dyDescent="0.15">
      <c r="AC786" s="68" t="s">
        <v>2072</v>
      </c>
      <c r="AD786" s="69"/>
      <c r="AE786" s="71">
        <v>5</v>
      </c>
    </row>
    <row r="787" spans="29:31" x14ac:dyDescent="0.15">
      <c r="AC787" s="68" t="s">
        <v>254</v>
      </c>
      <c r="AD787" s="68" t="s">
        <v>278</v>
      </c>
      <c r="AE787" s="71">
        <v>1</v>
      </c>
    </row>
    <row r="788" spans="29:31" x14ac:dyDescent="0.15">
      <c r="AC788" s="68" t="s">
        <v>2073</v>
      </c>
      <c r="AD788" s="69"/>
      <c r="AE788" s="71">
        <v>1</v>
      </c>
    </row>
    <row r="789" spans="29:31" x14ac:dyDescent="0.15">
      <c r="AC789" s="68" t="s">
        <v>1476</v>
      </c>
      <c r="AD789" s="68" t="s">
        <v>1032</v>
      </c>
      <c r="AE789" s="71">
        <v>3</v>
      </c>
    </row>
    <row r="790" spans="29:31" x14ac:dyDescent="0.15">
      <c r="AC790" s="159"/>
      <c r="AD790" s="72" t="s">
        <v>1510</v>
      </c>
      <c r="AE790" s="74">
        <v>3</v>
      </c>
    </row>
    <row r="791" spans="29:31" x14ac:dyDescent="0.15">
      <c r="AC791" s="159"/>
      <c r="AD791" s="72" t="s">
        <v>251</v>
      </c>
      <c r="AE791" s="74">
        <v>3</v>
      </c>
    </row>
    <row r="792" spans="29:31" x14ac:dyDescent="0.15">
      <c r="AC792" s="159"/>
      <c r="AD792" s="72" t="s">
        <v>278</v>
      </c>
      <c r="AE792" s="74">
        <v>1</v>
      </c>
    </row>
    <row r="793" spans="29:31" x14ac:dyDescent="0.15">
      <c r="AC793" s="159"/>
      <c r="AD793" s="72" t="s">
        <v>1034</v>
      </c>
      <c r="AE793" s="74">
        <v>3</v>
      </c>
    </row>
    <row r="794" spans="29:31" x14ac:dyDescent="0.15">
      <c r="AC794" s="159"/>
      <c r="AD794" s="72" t="s">
        <v>256</v>
      </c>
      <c r="AE794" s="74">
        <v>3</v>
      </c>
    </row>
    <row r="795" spans="29:31" x14ac:dyDescent="0.15">
      <c r="AC795" s="159"/>
      <c r="AD795" s="72" t="s">
        <v>352</v>
      </c>
      <c r="AE795" s="74">
        <v>3</v>
      </c>
    </row>
    <row r="796" spans="29:31" x14ac:dyDescent="0.15">
      <c r="AC796" s="159"/>
      <c r="AD796" s="72" t="s">
        <v>1485</v>
      </c>
      <c r="AE796" s="74">
        <v>3</v>
      </c>
    </row>
    <row r="797" spans="29:31" x14ac:dyDescent="0.15">
      <c r="AC797" s="159"/>
      <c r="AD797" s="72" t="s">
        <v>257</v>
      </c>
      <c r="AE797" s="74">
        <v>3</v>
      </c>
    </row>
    <row r="798" spans="29:31" x14ac:dyDescent="0.15">
      <c r="AC798" s="159"/>
      <c r="AD798" s="72" t="s">
        <v>1492</v>
      </c>
      <c r="AE798" s="74">
        <v>3</v>
      </c>
    </row>
    <row r="799" spans="29:31" x14ac:dyDescent="0.15">
      <c r="AC799" s="159"/>
      <c r="AD799" s="72" t="s">
        <v>1496</v>
      </c>
      <c r="AE799" s="74">
        <v>3</v>
      </c>
    </row>
    <row r="800" spans="29:31" x14ac:dyDescent="0.15">
      <c r="AC800" s="159"/>
      <c r="AD800" s="72" t="s">
        <v>1243</v>
      </c>
      <c r="AE800" s="74">
        <v>3</v>
      </c>
    </row>
    <row r="801" spans="29:31" x14ac:dyDescent="0.15">
      <c r="AC801" s="159"/>
      <c r="AD801" s="72" t="s">
        <v>1503</v>
      </c>
      <c r="AE801" s="74">
        <v>3</v>
      </c>
    </row>
    <row r="802" spans="29:31" x14ac:dyDescent="0.15">
      <c r="AC802" s="159"/>
      <c r="AD802" s="72" t="s">
        <v>255</v>
      </c>
      <c r="AE802" s="74">
        <v>3</v>
      </c>
    </row>
    <row r="803" spans="29:31" x14ac:dyDescent="0.15">
      <c r="AC803" s="159"/>
      <c r="AD803" s="72" t="s">
        <v>1517</v>
      </c>
      <c r="AE803" s="74">
        <v>3</v>
      </c>
    </row>
    <row r="804" spans="29:31" x14ac:dyDescent="0.15">
      <c r="AC804" s="159"/>
      <c r="AD804" s="72" t="s">
        <v>1521</v>
      </c>
      <c r="AE804" s="74">
        <v>3</v>
      </c>
    </row>
    <row r="805" spans="29:31" x14ac:dyDescent="0.15">
      <c r="AC805" s="159"/>
      <c r="AD805" s="72" t="s">
        <v>1525</v>
      </c>
      <c r="AE805" s="74">
        <v>3</v>
      </c>
    </row>
    <row r="806" spans="29:31" x14ac:dyDescent="0.15">
      <c r="AC806" s="159"/>
      <c r="AD806" s="72" t="s">
        <v>1532</v>
      </c>
      <c r="AE806" s="74">
        <v>3</v>
      </c>
    </row>
    <row r="807" spans="29:31" x14ac:dyDescent="0.15">
      <c r="AC807" s="68" t="s">
        <v>2074</v>
      </c>
      <c r="AD807" s="69"/>
      <c r="AE807" s="71">
        <v>52</v>
      </c>
    </row>
    <row r="808" spans="29:31" x14ac:dyDescent="0.15">
      <c r="AC808" s="68" t="s">
        <v>212</v>
      </c>
      <c r="AD808" s="68" t="s">
        <v>278</v>
      </c>
      <c r="AE808" s="71">
        <v>4</v>
      </c>
    </row>
    <row r="809" spans="29:31" x14ac:dyDescent="0.15">
      <c r="AC809" s="159"/>
      <c r="AD809" s="72" t="s">
        <v>1540</v>
      </c>
      <c r="AE809" s="74">
        <v>14</v>
      </c>
    </row>
    <row r="810" spans="29:31" x14ac:dyDescent="0.15">
      <c r="AC810" s="159"/>
      <c r="AD810" s="72" t="s">
        <v>1547</v>
      </c>
      <c r="AE810" s="74">
        <v>14</v>
      </c>
    </row>
    <row r="811" spans="29:31" x14ac:dyDescent="0.15">
      <c r="AC811" s="159"/>
      <c r="AD811" s="72" t="s">
        <v>1552</v>
      </c>
      <c r="AE811" s="74">
        <v>14</v>
      </c>
    </row>
    <row r="812" spans="29:31" x14ac:dyDescent="0.15">
      <c r="AC812" s="68" t="s">
        <v>2075</v>
      </c>
      <c r="AD812" s="69"/>
      <c r="AE812" s="71">
        <v>46</v>
      </c>
    </row>
    <row r="813" spans="29:31" x14ac:dyDescent="0.15">
      <c r="AC813" s="68" t="s">
        <v>1558</v>
      </c>
      <c r="AD813" s="68" t="s">
        <v>278</v>
      </c>
      <c r="AE813" s="71">
        <v>2</v>
      </c>
    </row>
    <row r="814" spans="29:31" x14ac:dyDescent="0.15">
      <c r="AC814" s="159"/>
      <c r="AD814" s="72" t="s">
        <v>1540</v>
      </c>
      <c r="AE814" s="74">
        <v>8</v>
      </c>
    </row>
    <row r="815" spans="29:31" x14ac:dyDescent="0.15">
      <c r="AC815" s="159"/>
      <c r="AD815" s="72" t="s">
        <v>1547</v>
      </c>
      <c r="AE815" s="74">
        <v>8</v>
      </c>
    </row>
    <row r="816" spans="29:31" x14ac:dyDescent="0.15">
      <c r="AC816" s="159"/>
      <c r="AD816" s="72" t="s">
        <v>1552</v>
      </c>
      <c r="AE816" s="74">
        <v>8</v>
      </c>
    </row>
    <row r="817" spans="29:31" x14ac:dyDescent="0.15">
      <c r="AC817" s="68" t="s">
        <v>2076</v>
      </c>
      <c r="AD817" s="69"/>
      <c r="AE817" s="71">
        <v>26</v>
      </c>
    </row>
    <row r="818" spans="29:31" x14ac:dyDescent="0.15">
      <c r="AC818" s="68" t="s">
        <v>1572</v>
      </c>
      <c r="AD818" s="68" t="s">
        <v>278</v>
      </c>
      <c r="AE818" s="71">
        <v>3</v>
      </c>
    </row>
    <row r="819" spans="29:31" x14ac:dyDescent="0.15">
      <c r="AC819" s="159"/>
      <c r="AD819" s="72" t="s">
        <v>1540</v>
      </c>
      <c r="AE819" s="74">
        <v>12</v>
      </c>
    </row>
    <row r="820" spans="29:31" x14ac:dyDescent="0.15">
      <c r="AC820" s="159"/>
      <c r="AD820" s="72" t="s">
        <v>1547</v>
      </c>
      <c r="AE820" s="74">
        <v>12</v>
      </c>
    </row>
    <row r="821" spans="29:31" x14ac:dyDescent="0.15">
      <c r="AC821" s="159"/>
      <c r="AD821" s="72" t="s">
        <v>1552</v>
      </c>
      <c r="AE821" s="74">
        <v>12</v>
      </c>
    </row>
    <row r="822" spans="29:31" x14ac:dyDescent="0.15">
      <c r="AC822" s="68" t="s">
        <v>2077</v>
      </c>
      <c r="AD822" s="69"/>
      <c r="AE822" s="71">
        <v>39</v>
      </c>
    </row>
    <row r="823" spans="29:31" x14ac:dyDescent="0.15">
      <c r="AC823" s="68" t="s">
        <v>262</v>
      </c>
      <c r="AD823" s="68" t="s">
        <v>278</v>
      </c>
      <c r="AE823" s="71">
        <v>3</v>
      </c>
    </row>
    <row r="824" spans="29:31" x14ac:dyDescent="0.15">
      <c r="AC824" s="68" t="s">
        <v>2078</v>
      </c>
      <c r="AD824" s="69"/>
      <c r="AE824" s="71">
        <v>3</v>
      </c>
    </row>
    <row r="825" spans="29:31" x14ac:dyDescent="0.15">
      <c r="AC825" s="68" t="s">
        <v>268</v>
      </c>
      <c r="AD825" s="68" t="s">
        <v>278</v>
      </c>
      <c r="AE825" s="71">
        <v>4</v>
      </c>
    </row>
    <row r="826" spans="29:31" x14ac:dyDescent="0.15">
      <c r="AC826" s="159"/>
      <c r="AD826" s="72" t="s">
        <v>1540</v>
      </c>
      <c r="AE826" s="74">
        <v>14</v>
      </c>
    </row>
    <row r="827" spans="29:31" x14ac:dyDescent="0.15">
      <c r="AC827" s="159"/>
      <c r="AD827" s="72" t="s">
        <v>1547</v>
      </c>
      <c r="AE827" s="74">
        <v>14</v>
      </c>
    </row>
    <row r="828" spans="29:31" x14ac:dyDescent="0.15">
      <c r="AC828" s="159"/>
      <c r="AD828" s="72" t="s">
        <v>1552</v>
      </c>
      <c r="AE828" s="74">
        <v>14</v>
      </c>
    </row>
    <row r="829" spans="29:31" x14ac:dyDescent="0.15">
      <c r="AC829" s="68" t="s">
        <v>2079</v>
      </c>
      <c r="AD829" s="69"/>
      <c r="AE829" s="71">
        <v>46</v>
      </c>
    </row>
    <row r="830" spans="29:31" x14ac:dyDescent="0.15">
      <c r="AC830" s="68" t="s">
        <v>260</v>
      </c>
      <c r="AD830" s="68" t="s">
        <v>278</v>
      </c>
      <c r="AE830" s="71">
        <v>4</v>
      </c>
    </row>
    <row r="831" spans="29:31" x14ac:dyDescent="0.15">
      <c r="AC831" s="159"/>
      <c r="AD831" s="72" t="s">
        <v>1540</v>
      </c>
      <c r="AE831" s="74">
        <v>14</v>
      </c>
    </row>
    <row r="832" spans="29:31" x14ac:dyDescent="0.15">
      <c r="AC832" s="159"/>
      <c r="AD832" s="72" t="s">
        <v>1547</v>
      </c>
      <c r="AE832" s="74">
        <v>14</v>
      </c>
    </row>
    <row r="833" spans="29:31" x14ac:dyDescent="0.15">
      <c r="AC833" s="159"/>
      <c r="AD833" s="72" t="s">
        <v>1552</v>
      </c>
      <c r="AE833" s="74">
        <v>14</v>
      </c>
    </row>
    <row r="834" spans="29:31" x14ac:dyDescent="0.15">
      <c r="AC834" s="68" t="s">
        <v>2080</v>
      </c>
      <c r="AD834" s="69"/>
      <c r="AE834" s="71">
        <v>46</v>
      </c>
    </row>
    <row r="835" spans="29:31" x14ac:dyDescent="0.15">
      <c r="AC835" s="68" t="s">
        <v>266</v>
      </c>
      <c r="AD835" s="68" t="s">
        <v>278</v>
      </c>
      <c r="AE835" s="71">
        <v>1</v>
      </c>
    </row>
    <row r="836" spans="29:31" x14ac:dyDescent="0.15">
      <c r="AC836" s="159"/>
      <c r="AD836" s="72" t="s">
        <v>1540</v>
      </c>
      <c r="AE836" s="74">
        <v>4</v>
      </c>
    </row>
    <row r="837" spans="29:31" x14ac:dyDescent="0.15">
      <c r="AC837" s="159"/>
      <c r="AD837" s="72" t="s">
        <v>1547</v>
      </c>
      <c r="AE837" s="74">
        <v>4</v>
      </c>
    </row>
    <row r="838" spans="29:31" x14ac:dyDescent="0.15">
      <c r="AC838" s="159"/>
      <c r="AD838" s="72" t="s">
        <v>1552</v>
      </c>
      <c r="AE838" s="74">
        <v>4</v>
      </c>
    </row>
    <row r="839" spans="29:31" x14ac:dyDescent="0.15">
      <c r="AC839" s="68" t="s">
        <v>2081</v>
      </c>
      <c r="AD839" s="69"/>
      <c r="AE839" s="71">
        <v>13</v>
      </c>
    </row>
    <row r="840" spans="29:31" x14ac:dyDescent="0.15">
      <c r="AC840" s="68" t="s">
        <v>259</v>
      </c>
      <c r="AD840" s="68" t="s">
        <v>278</v>
      </c>
      <c r="AE840" s="71">
        <v>1</v>
      </c>
    </row>
    <row r="841" spans="29:31" x14ac:dyDescent="0.15">
      <c r="AC841" s="159"/>
      <c r="AD841" s="72" t="s">
        <v>1540</v>
      </c>
      <c r="AE841" s="74">
        <v>2</v>
      </c>
    </row>
    <row r="842" spans="29:31" x14ac:dyDescent="0.15">
      <c r="AC842" s="159"/>
      <c r="AD842" s="72" t="s">
        <v>1547</v>
      </c>
      <c r="AE842" s="74">
        <v>2</v>
      </c>
    </row>
    <row r="843" spans="29:31" x14ac:dyDescent="0.15">
      <c r="AC843" s="159"/>
      <c r="AD843" s="72" t="s">
        <v>1552</v>
      </c>
      <c r="AE843" s="74">
        <v>2</v>
      </c>
    </row>
    <row r="844" spans="29:31" x14ac:dyDescent="0.15">
      <c r="AC844" s="68" t="s">
        <v>2082</v>
      </c>
      <c r="AD844" s="69"/>
      <c r="AE844" s="71">
        <v>7</v>
      </c>
    </row>
    <row r="845" spans="29:31" x14ac:dyDescent="0.15">
      <c r="AC845" s="68" t="s">
        <v>1641</v>
      </c>
      <c r="AD845" s="68" t="s">
        <v>278</v>
      </c>
      <c r="AE845" s="71">
        <v>1</v>
      </c>
    </row>
    <row r="846" spans="29:31" x14ac:dyDescent="0.15">
      <c r="AC846" s="159"/>
      <c r="AD846" s="72" t="s">
        <v>1540</v>
      </c>
      <c r="AE846" s="74">
        <v>2</v>
      </c>
    </row>
    <row r="847" spans="29:31" x14ac:dyDescent="0.15">
      <c r="AC847" s="159"/>
      <c r="AD847" s="72" t="s">
        <v>1547</v>
      </c>
      <c r="AE847" s="74">
        <v>2</v>
      </c>
    </row>
    <row r="848" spans="29:31" x14ac:dyDescent="0.15">
      <c r="AC848" s="159"/>
      <c r="AD848" s="72" t="s">
        <v>1552</v>
      </c>
      <c r="AE848" s="74">
        <v>2</v>
      </c>
    </row>
    <row r="849" spans="29:31" x14ac:dyDescent="0.15">
      <c r="AC849" s="68" t="s">
        <v>2083</v>
      </c>
      <c r="AD849" s="69"/>
      <c r="AE849" s="71">
        <v>7</v>
      </c>
    </row>
    <row r="850" spans="29:31" x14ac:dyDescent="0.15">
      <c r="AC850" s="68" t="s">
        <v>255</v>
      </c>
      <c r="AD850" s="68" t="s">
        <v>278</v>
      </c>
      <c r="AE850" s="71">
        <v>2</v>
      </c>
    </row>
    <row r="851" spans="29:31" x14ac:dyDescent="0.15">
      <c r="AC851" s="159"/>
      <c r="AD851" s="72" t="s">
        <v>1540</v>
      </c>
      <c r="AE851" s="74">
        <v>2</v>
      </c>
    </row>
    <row r="852" spans="29:31" x14ac:dyDescent="0.15">
      <c r="AC852" s="159"/>
      <c r="AD852" s="72" t="s">
        <v>1547</v>
      </c>
      <c r="AE852" s="74">
        <v>2</v>
      </c>
    </row>
    <row r="853" spans="29:31" x14ac:dyDescent="0.15">
      <c r="AC853" s="159"/>
      <c r="AD853" s="72" t="s">
        <v>1552</v>
      </c>
      <c r="AE853" s="74">
        <v>2</v>
      </c>
    </row>
    <row r="854" spans="29:31" x14ac:dyDescent="0.15">
      <c r="AC854" s="68" t="s">
        <v>2084</v>
      </c>
      <c r="AD854" s="69"/>
      <c r="AE854" s="71">
        <v>8</v>
      </c>
    </row>
    <row r="855" spans="29:31" x14ac:dyDescent="0.15">
      <c r="AC855" s="68" t="s">
        <v>1667</v>
      </c>
      <c r="AD855" s="68" t="s">
        <v>278</v>
      </c>
      <c r="AE855" s="71">
        <v>1</v>
      </c>
    </row>
    <row r="856" spans="29:31" x14ac:dyDescent="0.15">
      <c r="AC856" s="159"/>
      <c r="AD856" s="72" t="s">
        <v>1540</v>
      </c>
      <c r="AE856" s="74">
        <v>1</v>
      </c>
    </row>
    <row r="857" spans="29:31" x14ac:dyDescent="0.15">
      <c r="AC857" s="159"/>
      <c r="AD857" s="72" t="s">
        <v>1547</v>
      </c>
      <c r="AE857" s="74">
        <v>1</v>
      </c>
    </row>
    <row r="858" spans="29:31" x14ac:dyDescent="0.15">
      <c r="AC858" s="159"/>
      <c r="AD858" s="72" t="s">
        <v>1552</v>
      </c>
      <c r="AE858" s="74">
        <v>1</v>
      </c>
    </row>
    <row r="859" spans="29:31" x14ac:dyDescent="0.15">
      <c r="AC859" s="68" t="s">
        <v>2085</v>
      </c>
      <c r="AD859" s="69"/>
      <c r="AE859" s="71">
        <v>4</v>
      </c>
    </row>
    <row r="860" spans="29:31" x14ac:dyDescent="0.15">
      <c r="AC860" s="68" t="s">
        <v>1799</v>
      </c>
      <c r="AD860" s="68" t="s">
        <v>278</v>
      </c>
      <c r="AE860" s="71">
        <v>1</v>
      </c>
    </row>
    <row r="861" spans="29:31" x14ac:dyDescent="0.15">
      <c r="AC861" s="68" t="s">
        <v>2086</v>
      </c>
      <c r="AD861" s="69"/>
      <c r="AE861" s="71">
        <v>1</v>
      </c>
    </row>
    <row r="862" spans="29:31" x14ac:dyDescent="0.15">
      <c r="AC862" s="68" t="s">
        <v>1801</v>
      </c>
      <c r="AD862" s="68" t="s">
        <v>278</v>
      </c>
      <c r="AE862" s="71">
        <v>1</v>
      </c>
    </row>
    <row r="863" spans="29:31" x14ac:dyDescent="0.15">
      <c r="AC863" s="68" t="s">
        <v>2087</v>
      </c>
      <c r="AD863" s="69"/>
      <c r="AE863" s="71">
        <v>1</v>
      </c>
    </row>
    <row r="864" spans="29:31" x14ac:dyDescent="0.15">
      <c r="AC864" s="68" t="s">
        <v>1803</v>
      </c>
      <c r="AD864" s="68" t="s">
        <v>278</v>
      </c>
      <c r="AE864" s="71">
        <v>1</v>
      </c>
    </row>
    <row r="865" spans="29:31" x14ac:dyDescent="0.15">
      <c r="AC865" s="68" t="s">
        <v>2088</v>
      </c>
      <c r="AD865" s="69"/>
      <c r="AE865" s="71">
        <v>1</v>
      </c>
    </row>
    <row r="866" spans="29:31" x14ac:dyDescent="0.15">
      <c r="AC866" s="68" t="s">
        <v>1806</v>
      </c>
      <c r="AD866" s="68" t="s">
        <v>278</v>
      </c>
      <c r="AE866" s="71">
        <v>1</v>
      </c>
    </row>
    <row r="867" spans="29:31" x14ac:dyDescent="0.15">
      <c r="AC867" s="159"/>
      <c r="AD867" s="72" t="s">
        <v>1799</v>
      </c>
      <c r="AE867" s="74">
        <v>1</v>
      </c>
    </row>
    <row r="868" spans="29:31" x14ac:dyDescent="0.15">
      <c r="AC868" s="159"/>
      <c r="AD868" s="72" t="s">
        <v>1803</v>
      </c>
      <c r="AE868" s="74">
        <v>1</v>
      </c>
    </row>
    <row r="869" spans="29:31" x14ac:dyDescent="0.15">
      <c r="AC869" s="68" t="s">
        <v>2089</v>
      </c>
      <c r="AD869" s="69"/>
      <c r="AE869" s="71">
        <v>3</v>
      </c>
    </row>
    <row r="870" spans="29:31" x14ac:dyDescent="0.15">
      <c r="AC870" s="68" t="s">
        <v>1810</v>
      </c>
      <c r="AD870" s="68" t="s">
        <v>278</v>
      </c>
      <c r="AE870" s="71">
        <v>1</v>
      </c>
    </row>
    <row r="871" spans="29:31" x14ac:dyDescent="0.15">
      <c r="AC871" s="159"/>
      <c r="AD871" s="72" t="s">
        <v>1799</v>
      </c>
      <c r="AE871" s="74">
        <v>1</v>
      </c>
    </row>
    <row r="872" spans="29:31" x14ac:dyDescent="0.15">
      <c r="AC872" s="159"/>
      <c r="AD872" s="72" t="s">
        <v>1803</v>
      </c>
      <c r="AE872" s="74">
        <v>1</v>
      </c>
    </row>
    <row r="873" spans="29:31" x14ac:dyDescent="0.15">
      <c r="AC873" s="159"/>
      <c r="AD873" s="72" t="s">
        <v>1801</v>
      </c>
      <c r="AE873" s="74">
        <v>1</v>
      </c>
    </row>
    <row r="874" spans="29:31" x14ac:dyDescent="0.15">
      <c r="AC874" s="68" t="s">
        <v>2090</v>
      </c>
      <c r="AD874" s="69"/>
      <c r="AE874" s="71">
        <v>4</v>
      </c>
    </row>
    <row r="875" spans="29:31" x14ac:dyDescent="0.15">
      <c r="AC875" s="68" t="s">
        <v>1815</v>
      </c>
      <c r="AD875" s="68" t="s">
        <v>130</v>
      </c>
      <c r="AE875" s="71">
        <v>1</v>
      </c>
    </row>
    <row r="876" spans="29:31" x14ac:dyDescent="0.15">
      <c r="AC876" s="159"/>
      <c r="AD876" s="72" t="s">
        <v>129</v>
      </c>
      <c r="AE876" s="74">
        <v>1</v>
      </c>
    </row>
    <row r="877" spans="29:31" x14ac:dyDescent="0.15">
      <c r="AC877" s="159"/>
      <c r="AD877" s="72" t="s">
        <v>278</v>
      </c>
      <c r="AE877" s="74">
        <v>1</v>
      </c>
    </row>
    <row r="878" spans="29:31" x14ac:dyDescent="0.15">
      <c r="AC878" s="159"/>
      <c r="AD878" s="72" t="s">
        <v>1799</v>
      </c>
      <c r="AE878" s="74">
        <v>1</v>
      </c>
    </row>
    <row r="879" spans="29:31" x14ac:dyDescent="0.15">
      <c r="AC879" s="159"/>
      <c r="AD879" s="72" t="s">
        <v>1803</v>
      </c>
      <c r="AE879" s="74">
        <v>1</v>
      </c>
    </row>
    <row r="880" spans="29:31" x14ac:dyDescent="0.15">
      <c r="AC880" s="68" t="s">
        <v>2091</v>
      </c>
      <c r="AD880" s="69"/>
      <c r="AE880" s="71">
        <v>5</v>
      </c>
    </row>
    <row r="881" spans="29:31" x14ac:dyDescent="0.15">
      <c r="AC881" s="68" t="s">
        <v>1821</v>
      </c>
      <c r="AD881" s="68" t="s">
        <v>130</v>
      </c>
      <c r="AE881" s="71">
        <v>1</v>
      </c>
    </row>
    <row r="882" spans="29:31" x14ac:dyDescent="0.15">
      <c r="AC882" s="159"/>
      <c r="AD882" s="72" t="s">
        <v>129</v>
      </c>
      <c r="AE882" s="74">
        <v>1</v>
      </c>
    </row>
    <row r="883" spans="29:31" x14ac:dyDescent="0.15">
      <c r="AC883" s="159"/>
      <c r="AD883" s="72" t="s">
        <v>278</v>
      </c>
      <c r="AE883" s="74">
        <v>1</v>
      </c>
    </row>
    <row r="884" spans="29:31" x14ac:dyDescent="0.15">
      <c r="AC884" s="159"/>
      <c r="AD884" s="72" t="s">
        <v>1799</v>
      </c>
      <c r="AE884" s="74">
        <v>1</v>
      </c>
    </row>
    <row r="885" spans="29:31" x14ac:dyDescent="0.15">
      <c r="AC885" s="159"/>
      <c r="AD885" s="72" t="s">
        <v>1803</v>
      </c>
      <c r="AE885" s="74">
        <v>1</v>
      </c>
    </row>
    <row r="886" spans="29:31" x14ac:dyDescent="0.15">
      <c r="AC886" s="68" t="s">
        <v>2092</v>
      </c>
      <c r="AD886" s="69"/>
      <c r="AE886" s="71">
        <v>5</v>
      </c>
    </row>
    <row r="887" spans="29:31" x14ac:dyDescent="0.15">
      <c r="AC887" s="68" t="s">
        <v>1827</v>
      </c>
      <c r="AD887" s="68" t="s">
        <v>278</v>
      </c>
      <c r="AE887" s="71">
        <v>1</v>
      </c>
    </row>
    <row r="888" spans="29:31" x14ac:dyDescent="0.15">
      <c r="AC888" s="159"/>
      <c r="AD888" s="72" t="s">
        <v>1799</v>
      </c>
      <c r="AE888" s="74">
        <v>1</v>
      </c>
    </row>
    <row r="889" spans="29:31" x14ac:dyDescent="0.15">
      <c r="AC889" s="159"/>
      <c r="AD889" s="72" t="s">
        <v>1803</v>
      </c>
      <c r="AE889" s="74">
        <v>1</v>
      </c>
    </row>
    <row r="890" spans="29:31" x14ac:dyDescent="0.15">
      <c r="AC890" s="68" t="s">
        <v>2093</v>
      </c>
      <c r="AD890" s="69"/>
      <c r="AE890" s="71">
        <v>3</v>
      </c>
    </row>
    <row r="891" spans="29:31" x14ac:dyDescent="0.15">
      <c r="AC891" s="68" t="s">
        <v>1831</v>
      </c>
      <c r="AD891" s="68" t="s">
        <v>130</v>
      </c>
      <c r="AE891" s="71">
        <v>1</v>
      </c>
    </row>
    <row r="892" spans="29:31" x14ac:dyDescent="0.15">
      <c r="AC892" s="159"/>
      <c r="AD892" s="72" t="s">
        <v>129</v>
      </c>
      <c r="AE892" s="74">
        <v>1</v>
      </c>
    </row>
    <row r="893" spans="29:31" x14ac:dyDescent="0.15">
      <c r="AC893" s="159"/>
      <c r="AD893" s="72" t="s">
        <v>278</v>
      </c>
      <c r="AE893" s="74">
        <v>1</v>
      </c>
    </row>
    <row r="894" spans="29:31" x14ac:dyDescent="0.15">
      <c r="AC894" s="159"/>
      <c r="AD894" s="72" t="s">
        <v>1799</v>
      </c>
      <c r="AE894" s="74">
        <v>1</v>
      </c>
    </row>
    <row r="895" spans="29:31" x14ac:dyDescent="0.15">
      <c r="AC895" s="159"/>
      <c r="AD895" s="72" t="s">
        <v>1803</v>
      </c>
      <c r="AE895" s="74">
        <v>1</v>
      </c>
    </row>
    <row r="896" spans="29:31" x14ac:dyDescent="0.15">
      <c r="AC896" s="68" t="s">
        <v>2094</v>
      </c>
      <c r="AD896" s="69"/>
      <c r="AE896" s="71">
        <v>5</v>
      </c>
    </row>
    <row r="897" spans="29:31" x14ac:dyDescent="0.15">
      <c r="AC897" s="73" t="s">
        <v>276</v>
      </c>
      <c r="AD897" s="160"/>
      <c r="AE897" s="75">
        <v>1162</v>
      </c>
    </row>
  </sheetData>
  <sheetProtection algorithmName="SHA-512" hashValue="wm1F74psF7zZrP28E6B5B1hyG4ZjHRyt/G8JiucVFyTO09gb59UQ3Mimo9mtds2fEM8qQLwKVSmB+6BxG8fzrA==" saltValue="errb829NRqWkfyCPJ7vGWg==" spinCount="100000" sheet="1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1207"/>
  <sheetViews>
    <sheetView topLeftCell="A830" zoomScale="134" zoomScaleNormal="230" workbookViewId="0">
      <selection activeCell="F541" sqref="F541"/>
    </sheetView>
  </sheetViews>
  <sheetFormatPr baseColWidth="10" defaultRowHeight="13" x14ac:dyDescent="0.15"/>
  <cols>
    <col min="1" max="3" width="3" style="14" customWidth="1"/>
    <col min="4" max="4" width="20" style="14" bestFit="1" customWidth="1"/>
    <col min="5" max="5" width="16.5" style="14" customWidth="1"/>
    <col min="6" max="6" width="16" style="14" customWidth="1"/>
    <col min="7" max="7" width="21.6640625" style="14" customWidth="1"/>
    <col min="8" max="8" width="10.83203125" style="14"/>
    <col min="9" max="9" width="10.83203125" style="14" customWidth="1"/>
    <col min="10" max="16384" width="10.83203125" style="14"/>
  </cols>
  <sheetData>
    <row r="1" spans="1:9" x14ac:dyDescent="0.15">
      <c r="A1" s="94" t="s">
        <v>120</v>
      </c>
      <c r="B1" s="94" t="s">
        <v>121</v>
      </c>
      <c r="C1" s="94" t="s">
        <v>122</v>
      </c>
      <c r="D1" s="94" t="s">
        <v>123</v>
      </c>
      <c r="E1" s="94" t="s">
        <v>124</v>
      </c>
      <c r="F1" s="94" t="s">
        <v>125</v>
      </c>
      <c r="G1" s="94" t="s">
        <v>126</v>
      </c>
      <c r="H1" s="94" t="s">
        <v>127</v>
      </c>
      <c r="I1" s="13" t="s">
        <v>313</v>
      </c>
    </row>
    <row r="2" spans="1:9" x14ac:dyDescent="0.15">
      <c r="A2" s="162"/>
      <c r="B2" s="162"/>
      <c r="C2" s="162"/>
      <c r="D2" s="13" t="s">
        <v>354</v>
      </c>
      <c r="E2" s="13"/>
      <c r="F2" s="13"/>
      <c r="G2" s="13"/>
      <c r="H2" s="13" t="s">
        <v>389</v>
      </c>
      <c r="I2" t="str">
        <f t="shared" ref="I2:I65" si="0">D2&amp;E2&amp;F2</f>
        <v>IPA</v>
      </c>
    </row>
    <row r="3" spans="1:9" x14ac:dyDescent="0.15">
      <c r="A3" s="162"/>
      <c r="B3" s="162"/>
      <c r="C3" s="162"/>
      <c r="D3" s="13" t="s">
        <v>354</v>
      </c>
      <c r="E3" s="13" t="s">
        <v>394</v>
      </c>
      <c r="F3" s="13"/>
      <c r="G3" s="13"/>
      <c r="H3" s="13" t="s">
        <v>527</v>
      </c>
      <c r="I3" t="str">
        <f t="shared" si="0"/>
        <v>IPADouble IPA (22A)</v>
      </c>
    </row>
    <row r="4" spans="1:9" x14ac:dyDescent="0.15">
      <c r="A4" s="162"/>
      <c r="B4" s="162"/>
      <c r="C4" s="162"/>
      <c r="D4" s="13" t="s">
        <v>354</v>
      </c>
      <c r="E4" s="13" t="s">
        <v>392</v>
      </c>
      <c r="F4" s="13"/>
      <c r="G4" s="13"/>
      <c r="H4" s="13" t="s">
        <v>528</v>
      </c>
      <c r="I4" t="str">
        <f t="shared" si="0"/>
        <v>IPAEnglish IPA (12C)</v>
      </c>
    </row>
    <row r="5" spans="1:9" x14ac:dyDescent="0.15">
      <c r="A5" s="162"/>
      <c r="B5" s="162"/>
      <c r="C5" s="162"/>
      <c r="D5" s="13" t="s">
        <v>354</v>
      </c>
      <c r="E5" s="13" t="s">
        <v>393</v>
      </c>
      <c r="F5" s="13"/>
      <c r="G5" s="13"/>
      <c r="H5" s="13" t="s">
        <v>541</v>
      </c>
      <c r="I5" t="str">
        <f t="shared" si="0"/>
        <v>IPAIPA (21)</v>
      </c>
    </row>
    <row r="6" spans="1:9" x14ac:dyDescent="0.15">
      <c r="A6" s="162"/>
      <c r="B6" s="162"/>
      <c r="C6" s="162"/>
      <c r="D6" s="13" t="s">
        <v>354</v>
      </c>
      <c r="E6" s="13" t="s">
        <v>393</v>
      </c>
      <c r="F6" s="13" t="s">
        <v>477</v>
      </c>
      <c r="G6" s="13"/>
      <c r="H6" s="13" t="s">
        <v>529</v>
      </c>
      <c r="I6" t="str">
        <f t="shared" si="0"/>
        <v>IPAIPA (21)American IPA (21A)</v>
      </c>
    </row>
    <row r="7" spans="1:9" x14ac:dyDescent="0.15">
      <c r="A7" s="162"/>
      <c r="B7" s="162"/>
      <c r="C7" s="162"/>
      <c r="D7" s="13" t="s">
        <v>354</v>
      </c>
      <c r="E7" s="13" t="s">
        <v>393</v>
      </c>
      <c r="F7" s="13" t="s">
        <v>530</v>
      </c>
      <c r="G7" s="13"/>
      <c r="H7" s="13" t="s">
        <v>531</v>
      </c>
      <c r="I7" t="str">
        <f t="shared" si="0"/>
        <v>IPAIPA (21)Hazy IPA (21C)</v>
      </c>
    </row>
    <row r="8" spans="1:9" x14ac:dyDescent="0.15">
      <c r="A8" s="162"/>
      <c r="B8" s="162"/>
      <c r="C8" s="162"/>
      <c r="D8" s="13" t="s">
        <v>354</v>
      </c>
      <c r="E8" s="13" t="s">
        <v>393</v>
      </c>
      <c r="F8" s="13" t="s">
        <v>478</v>
      </c>
      <c r="G8" s="13"/>
      <c r="H8" s="13" t="s">
        <v>532</v>
      </c>
      <c r="I8" t="str">
        <f t="shared" si="0"/>
        <v>IPAIPA (21)Specialty IPA (21B)</v>
      </c>
    </row>
    <row r="9" spans="1:9" x14ac:dyDescent="0.15">
      <c r="A9" s="162"/>
      <c r="B9" s="162"/>
      <c r="C9" s="162"/>
      <c r="D9" s="13" t="s">
        <v>354</v>
      </c>
      <c r="E9" s="13" t="s">
        <v>393</v>
      </c>
      <c r="F9" s="13" t="s">
        <v>479</v>
      </c>
      <c r="G9" s="13"/>
      <c r="H9" s="13" t="s">
        <v>533</v>
      </c>
      <c r="I9" t="str">
        <f t="shared" si="0"/>
        <v>IPAIPA (21)Specialty IPA: Belgian IPA (21B(i))</v>
      </c>
    </row>
    <row r="10" spans="1:9" x14ac:dyDescent="0.15">
      <c r="A10" s="162"/>
      <c r="B10" s="162"/>
      <c r="C10" s="162"/>
      <c r="D10" s="13" t="s">
        <v>354</v>
      </c>
      <c r="E10" s="13" t="s">
        <v>393</v>
      </c>
      <c r="F10" s="13" t="s">
        <v>480</v>
      </c>
      <c r="G10" s="13"/>
      <c r="H10" s="13" t="s">
        <v>534</v>
      </c>
      <c r="I10" t="str">
        <f t="shared" si="0"/>
        <v>IPAIPA (21)Specialty IPA: Black IPA (21B(ii))</v>
      </c>
    </row>
    <row r="11" spans="1:9" x14ac:dyDescent="0.15">
      <c r="A11" s="162"/>
      <c r="B11" s="162"/>
      <c r="C11" s="162"/>
      <c r="D11" s="13" t="s">
        <v>354</v>
      </c>
      <c r="E11" s="13" t="s">
        <v>393</v>
      </c>
      <c r="F11" s="13" t="s">
        <v>481</v>
      </c>
      <c r="G11" s="13"/>
      <c r="H11" s="13" t="s">
        <v>535</v>
      </c>
      <c r="I11" t="str">
        <f t="shared" si="0"/>
        <v>IPAIPA (21)Specialty IPA: Brown IPA (21B(iii))</v>
      </c>
    </row>
    <row r="12" spans="1:9" x14ac:dyDescent="0.15">
      <c r="A12" s="162"/>
      <c r="B12" s="162"/>
      <c r="C12" s="162"/>
      <c r="D12" s="13" t="s">
        <v>354</v>
      </c>
      <c r="E12" s="13" t="s">
        <v>393</v>
      </c>
      <c r="F12" s="13" t="s">
        <v>536</v>
      </c>
      <c r="G12" s="13"/>
      <c r="H12" s="13" t="s">
        <v>537</v>
      </c>
      <c r="I12" t="str">
        <f t="shared" si="0"/>
        <v>IPAIPA (21)Specialty IPA: Brut IPA (21B(vii))</v>
      </c>
    </row>
    <row r="13" spans="1:9" x14ac:dyDescent="0.15">
      <c r="A13" s="162"/>
      <c r="B13" s="162"/>
      <c r="C13" s="162"/>
      <c r="D13" s="13" t="s">
        <v>354</v>
      </c>
      <c r="E13" s="13" t="s">
        <v>393</v>
      </c>
      <c r="F13" s="13" t="s">
        <v>482</v>
      </c>
      <c r="G13" s="13"/>
      <c r="H13" s="13" t="s">
        <v>538</v>
      </c>
      <c r="I13" t="str">
        <f t="shared" si="0"/>
        <v>IPAIPA (21)Specialty IPA: Red IPA (21B(iv))</v>
      </c>
    </row>
    <row r="14" spans="1:9" x14ac:dyDescent="0.15">
      <c r="A14" s="162"/>
      <c r="B14" s="162"/>
      <c r="C14" s="162"/>
      <c r="D14" s="13" t="s">
        <v>354</v>
      </c>
      <c r="E14" s="13" t="s">
        <v>393</v>
      </c>
      <c r="F14" s="13" t="s">
        <v>483</v>
      </c>
      <c r="G14" s="13"/>
      <c r="H14" s="13" t="s">
        <v>539</v>
      </c>
      <c r="I14" t="str">
        <f t="shared" si="0"/>
        <v>IPAIPA (21)Specialty IPA: Rye IPA (21B(v))</v>
      </c>
    </row>
    <row r="15" spans="1:9" x14ac:dyDescent="0.15">
      <c r="A15" s="162"/>
      <c r="B15" s="162"/>
      <c r="C15" s="162"/>
      <c r="D15" s="13" t="s">
        <v>354</v>
      </c>
      <c r="E15" s="13" t="s">
        <v>393</v>
      </c>
      <c r="F15" s="13" t="s">
        <v>484</v>
      </c>
      <c r="G15" s="13"/>
      <c r="H15" s="13" t="s">
        <v>540</v>
      </c>
      <c r="I15" t="str">
        <f t="shared" si="0"/>
        <v>IPAIPA (21)Specialty IPA: White IPA (21B(vi))</v>
      </c>
    </row>
    <row r="16" spans="1:9" x14ac:dyDescent="0.15">
      <c r="A16" s="162"/>
      <c r="B16" s="162"/>
      <c r="C16" s="162"/>
      <c r="D16" s="13" t="s">
        <v>353</v>
      </c>
      <c r="E16" s="13"/>
      <c r="F16" s="13"/>
      <c r="G16" s="13"/>
      <c r="H16" s="13" t="s">
        <v>390</v>
      </c>
      <c r="I16" t="str">
        <f t="shared" si="0"/>
        <v>Pale Ale</v>
      </c>
    </row>
    <row r="17" spans="1:9" x14ac:dyDescent="0.15">
      <c r="A17" s="162"/>
      <c r="B17" s="162"/>
      <c r="C17" s="162"/>
      <c r="D17" s="13" t="s">
        <v>353</v>
      </c>
      <c r="E17" s="13" t="s">
        <v>399</v>
      </c>
      <c r="F17" s="13"/>
      <c r="G17" s="13"/>
      <c r="H17" s="13" t="s">
        <v>542</v>
      </c>
      <c r="I17" t="str">
        <f t="shared" si="0"/>
        <v>Pale AleAustralian Sparkling Ale (12B)</v>
      </c>
    </row>
    <row r="18" spans="1:9" x14ac:dyDescent="0.15">
      <c r="A18" s="162"/>
      <c r="B18" s="162"/>
      <c r="C18" s="162"/>
      <c r="D18" s="13" t="s">
        <v>353</v>
      </c>
      <c r="E18" s="13" t="s">
        <v>402</v>
      </c>
      <c r="F18" s="13"/>
      <c r="G18" s="13"/>
      <c r="H18" s="13" t="s">
        <v>543</v>
      </c>
      <c r="I18" t="str">
        <f t="shared" si="0"/>
        <v>Pale AleBelgian Pale Ale (24B)</v>
      </c>
    </row>
    <row r="19" spans="1:9" x14ac:dyDescent="0.15">
      <c r="A19" s="162"/>
      <c r="B19" s="162"/>
      <c r="C19" s="162"/>
      <c r="D19" s="13" t="s">
        <v>353</v>
      </c>
      <c r="E19" s="13" t="s">
        <v>544</v>
      </c>
      <c r="F19" s="13"/>
      <c r="G19" s="13"/>
      <c r="H19" s="13" t="s">
        <v>545</v>
      </c>
      <c r="I19" t="str">
        <f t="shared" si="0"/>
        <v>Pale AleBelgian Single (26A)</v>
      </c>
    </row>
    <row r="20" spans="1:9" x14ac:dyDescent="0.15">
      <c r="A20" s="162"/>
      <c r="B20" s="162"/>
      <c r="C20" s="162"/>
      <c r="D20" s="13" t="s">
        <v>353</v>
      </c>
      <c r="E20" s="13" t="s">
        <v>403</v>
      </c>
      <c r="F20" s="13"/>
      <c r="G20" s="13"/>
      <c r="H20" s="13" t="s">
        <v>546</v>
      </c>
      <c r="I20" t="str">
        <f t="shared" si="0"/>
        <v>Pale AleBière de Garde (24C)</v>
      </c>
    </row>
    <row r="21" spans="1:9" x14ac:dyDescent="0.15">
      <c r="A21" s="162"/>
      <c r="B21" s="162"/>
      <c r="C21" s="162"/>
      <c r="D21" s="13" t="s">
        <v>353</v>
      </c>
      <c r="E21" s="13" t="s">
        <v>397</v>
      </c>
      <c r="F21" s="13"/>
      <c r="G21" s="13"/>
      <c r="H21" s="13" t="s">
        <v>550</v>
      </c>
      <c r="I21" t="str">
        <f t="shared" si="0"/>
        <v>Pale AleBritish Bitter (11)</v>
      </c>
    </row>
    <row r="22" spans="1:9" x14ac:dyDescent="0.15">
      <c r="A22" s="162"/>
      <c r="B22" s="162"/>
      <c r="C22" s="162"/>
      <c r="D22" s="13" t="s">
        <v>353</v>
      </c>
      <c r="E22" s="13" t="s">
        <v>397</v>
      </c>
      <c r="F22" s="13" t="s">
        <v>486</v>
      </c>
      <c r="G22" s="13"/>
      <c r="H22" s="13" t="s">
        <v>547</v>
      </c>
      <c r="I22" t="str">
        <f t="shared" si="0"/>
        <v>Pale AleBritish Bitter (11)Best Bitter (11B)</v>
      </c>
    </row>
    <row r="23" spans="1:9" x14ac:dyDescent="0.15">
      <c r="A23" s="162"/>
      <c r="B23" s="162"/>
      <c r="C23" s="162"/>
      <c r="D23" s="13" t="s">
        <v>353</v>
      </c>
      <c r="E23" s="13" t="s">
        <v>397</v>
      </c>
      <c r="F23" s="13" t="s">
        <v>485</v>
      </c>
      <c r="G23" s="13"/>
      <c r="H23" s="13" t="s">
        <v>548</v>
      </c>
      <c r="I23" t="str">
        <f t="shared" si="0"/>
        <v>Pale AleBritish Bitter (11)Ordinary Bitter (11A)</v>
      </c>
    </row>
    <row r="24" spans="1:9" x14ac:dyDescent="0.15">
      <c r="A24" s="162"/>
      <c r="B24" s="162"/>
      <c r="C24" s="162"/>
      <c r="D24" s="13" t="s">
        <v>353</v>
      </c>
      <c r="E24" s="13" t="s">
        <v>397</v>
      </c>
      <c r="F24" s="13" t="s">
        <v>487</v>
      </c>
      <c r="G24" s="13"/>
      <c r="H24" s="13" t="s">
        <v>549</v>
      </c>
      <c r="I24" t="str">
        <f t="shared" si="0"/>
        <v>Pale AleBritish Bitter (11)Strong Bitter (11C)</v>
      </c>
    </row>
    <row r="25" spans="1:9" x14ac:dyDescent="0.15">
      <c r="A25" s="162"/>
      <c r="B25" s="162"/>
      <c r="C25" s="162"/>
      <c r="D25" s="13" t="s">
        <v>353</v>
      </c>
      <c r="E25" s="13" t="s">
        <v>398</v>
      </c>
      <c r="F25" s="13"/>
      <c r="G25" s="13"/>
      <c r="H25" s="13" t="s">
        <v>551</v>
      </c>
      <c r="I25" t="str">
        <f t="shared" si="0"/>
        <v>Pale AleBritish Golden Ale (12A)</v>
      </c>
    </row>
    <row r="26" spans="1:9" x14ac:dyDescent="0.15">
      <c r="A26" s="162"/>
      <c r="B26" s="162"/>
      <c r="C26" s="162"/>
      <c r="D26" s="13" t="s">
        <v>353</v>
      </c>
      <c r="E26" s="13" t="s">
        <v>401</v>
      </c>
      <c r="F26" s="13"/>
      <c r="G26" s="13"/>
      <c r="H26" s="13" t="s">
        <v>552</v>
      </c>
      <c r="I26" t="str">
        <f t="shared" si="0"/>
        <v>Pale AleCalifornia Common (19B)</v>
      </c>
    </row>
    <row r="27" spans="1:9" x14ac:dyDescent="0.15">
      <c r="A27" s="162"/>
      <c r="B27" s="162"/>
      <c r="C27" s="162"/>
      <c r="D27" s="13" t="s">
        <v>353</v>
      </c>
      <c r="E27" s="13" t="s">
        <v>395</v>
      </c>
      <c r="F27" s="13"/>
      <c r="G27" s="13"/>
      <c r="H27" s="13" t="s">
        <v>553</v>
      </c>
      <c r="I27" t="str">
        <f t="shared" si="0"/>
        <v>Pale AleCream Ale (1C)</v>
      </c>
    </row>
    <row r="28" spans="1:9" x14ac:dyDescent="0.15">
      <c r="A28" s="162"/>
      <c r="B28" s="162"/>
      <c r="C28" s="162"/>
      <c r="D28" s="13" t="s">
        <v>353</v>
      </c>
      <c r="E28" s="13" t="s">
        <v>405</v>
      </c>
      <c r="F28" s="13"/>
      <c r="G28" s="13"/>
      <c r="H28" s="13" t="s">
        <v>554</v>
      </c>
      <c r="I28" t="str">
        <f t="shared" si="0"/>
        <v>Pale AleHistorical Beer: Kentucky Common (27(ii))</v>
      </c>
    </row>
    <row r="29" spans="1:9" x14ac:dyDescent="0.15">
      <c r="A29" s="162"/>
      <c r="B29" s="162"/>
      <c r="C29" s="162"/>
      <c r="D29" s="13" t="s">
        <v>353</v>
      </c>
      <c r="E29" s="13" t="s">
        <v>396</v>
      </c>
      <c r="F29" s="13"/>
      <c r="G29" s="13"/>
      <c r="H29" s="13" t="s">
        <v>555</v>
      </c>
      <c r="I29" t="str">
        <f t="shared" si="0"/>
        <v>Pale AleKölsch (5B)</v>
      </c>
    </row>
    <row r="30" spans="1:9" x14ac:dyDescent="0.15">
      <c r="A30" s="162"/>
      <c r="B30" s="162"/>
      <c r="C30" s="162"/>
      <c r="D30" s="13" t="s">
        <v>353</v>
      </c>
      <c r="E30" s="13" t="s">
        <v>400</v>
      </c>
      <c r="F30" s="13"/>
      <c r="G30" s="13"/>
      <c r="H30" s="13" t="s">
        <v>558</v>
      </c>
      <c r="I30" t="str">
        <f t="shared" si="0"/>
        <v>Pale AlePale American Ale (18)</v>
      </c>
    </row>
    <row r="31" spans="1:9" x14ac:dyDescent="0.15">
      <c r="A31" s="162"/>
      <c r="B31" s="162"/>
      <c r="C31" s="162"/>
      <c r="D31" s="13" t="s">
        <v>353</v>
      </c>
      <c r="E31" s="13" t="s">
        <v>400</v>
      </c>
      <c r="F31" s="13" t="s">
        <v>489</v>
      </c>
      <c r="G31" s="13"/>
      <c r="H31" s="13" t="s">
        <v>556</v>
      </c>
      <c r="I31" t="str">
        <f t="shared" si="0"/>
        <v>Pale AlePale American Ale (18)American Pale Ale (18B)</v>
      </c>
    </row>
    <row r="32" spans="1:9" x14ac:dyDescent="0.15">
      <c r="A32" s="162"/>
      <c r="B32" s="162"/>
      <c r="C32" s="162"/>
      <c r="D32" s="13" t="s">
        <v>353</v>
      </c>
      <c r="E32" s="13" t="s">
        <v>400</v>
      </c>
      <c r="F32" s="13" t="s">
        <v>488</v>
      </c>
      <c r="G32" s="13"/>
      <c r="H32" s="13" t="s">
        <v>557</v>
      </c>
      <c r="I32" t="str">
        <f t="shared" si="0"/>
        <v>Pale AlePale American Ale (18)Blonde Ale (18A)</v>
      </c>
    </row>
    <row r="33" spans="1:9" x14ac:dyDescent="0.15">
      <c r="A33" s="162"/>
      <c r="B33" s="162"/>
      <c r="C33" s="162"/>
      <c r="D33" s="13" t="s">
        <v>353</v>
      </c>
      <c r="E33" s="13" t="s">
        <v>404</v>
      </c>
      <c r="F33" s="13"/>
      <c r="G33" s="13"/>
      <c r="H33" s="13" t="s">
        <v>562</v>
      </c>
      <c r="I33" t="str">
        <f t="shared" si="0"/>
        <v>Pale AleStrong Belgian Ale (25)</v>
      </c>
    </row>
    <row r="34" spans="1:9" x14ac:dyDescent="0.15">
      <c r="A34" s="162"/>
      <c r="B34" s="162"/>
      <c r="C34" s="162"/>
      <c r="D34" s="13" t="s">
        <v>353</v>
      </c>
      <c r="E34" s="13" t="s">
        <v>404</v>
      </c>
      <c r="F34" s="13" t="s">
        <v>490</v>
      </c>
      <c r="G34" s="13"/>
      <c r="H34" s="13" t="s">
        <v>559</v>
      </c>
      <c r="I34" t="str">
        <f t="shared" si="0"/>
        <v>Pale AleStrong Belgian Ale (25)Belgian Blond Ale (25A)</v>
      </c>
    </row>
    <row r="35" spans="1:9" x14ac:dyDescent="0.15">
      <c r="A35" s="162"/>
      <c r="B35" s="162"/>
      <c r="C35" s="162"/>
      <c r="D35" s="13" t="s">
        <v>353</v>
      </c>
      <c r="E35" s="13" t="s">
        <v>404</v>
      </c>
      <c r="F35" s="13" t="s">
        <v>492</v>
      </c>
      <c r="G35" s="13"/>
      <c r="H35" s="13" t="s">
        <v>560</v>
      </c>
      <c r="I35" t="str">
        <f t="shared" si="0"/>
        <v>Pale AleStrong Belgian Ale (25)Belgian Golden Strong Ale (25C)</v>
      </c>
    </row>
    <row r="36" spans="1:9" x14ac:dyDescent="0.15">
      <c r="A36" s="162"/>
      <c r="B36" s="162"/>
      <c r="C36" s="162"/>
      <c r="D36" s="13" t="s">
        <v>353</v>
      </c>
      <c r="E36" s="13" t="s">
        <v>404</v>
      </c>
      <c r="F36" s="13" t="s">
        <v>491</v>
      </c>
      <c r="G36" s="13"/>
      <c r="H36" s="13" t="s">
        <v>561</v>
      </c>
      <c r="I36" t="str">
        <f t="shared" si="0"/>
        <v>Pale AleStrong Belgian Ale (25)Saison (25B)</v>
      </c>
    </row>
    <row r="37" spans="1:9" x14ac:dyDescent="0.15">
      <c r="A37" s="162"/>
      <c r="B37" s="162"/>
      <c r="C37" s="162"/>
      <c r="D37" s="13" t="s">
        <v>351</v>
      </c>
      <c r="E37" s="13"/>
      <c r="F37" s="13"/>
      <c r="G37" s="13"/>
      <c r="H37" s="13">
        <v>857</v>
      </c>
      <c r="I37" t="str">
        <f t="shared" si="0"/>
        <v>Pale Lager</v>
      </c>
    </row>
    <row r="38" spans="1:9" x14ac:dyDescent="0.15">
      <c r="A38" s="162"/>
      <c r="B38" s="162"/>
      <c r="C38" s="162"/>
      <c r="D38" s="13" t="s">
        <v>351</v>
      </c>
      <c r="E38" s="13" t="s">
        <v>407</v>
      </c>
      <c r="F38" s="13"/>
      <c r="G38" s="13"/>
      <c r="H38" s="13" t="s">
        <v>563</v>
      </c>
      <c r="I38" t="str">
        <f t="shared" si="0"/>
        <v>Pale LagerAmerican Lager (1B)</v>
      </c>
    </row>
    <row r="39" spans="1:9" x14ac:dyDescent="0.15">
      <c r="A39" s="162"/>
      <c r="B39" s="162"/>
      <c r="C39" s="162"/>
      <c r="D39" s="13" t="s">
        <v>351</v>
      </c>
      <c r="E39" s="13" t="s">
        <v>406</v>
      </c>
      <c r="F39" s="13"/>
      <c r="G39" s="13"/>
      <c r="H39" s="13" t="s">
        <v>564</v>
      </c>
      <c r="I39" t="str">
        <f t="shared" si="0"/>
        <v>Pale LagerAmerican Light Lager (1A)</v>
      </c>
    </row>
    <row r="40" spans="1:9" x14ac:dyDescent="0.15">
      <c r="A40" s="162"/>
      <c r="B40" s="162"/>
      <c r="C40" s="162"/>
      <c r="D40" s="13" t="s">
        <v>351</v>
      </c>
      <c r="E40" s="13" t="s">
        <v>409</v>
      </c>
      <c r="F40" s="13"/>
      <c r="G40" s="13"/>
      <c r="H40" s="13" t="s">
        <v>565</v>
      </c>
      <c r="I40" t="str">
        <f t="shared" si="0"/>
        <v>Pale LagerCzech Pale Lager (3A)</v>
      </c>
    </row>
    <row r="41" spans="1:9" x14ac:dyDescent="0.15">
      <c r="A41" s="162"/>
      <c r="B41" s="162"/>
      <c r="C41" s="162"/>
      <c r="D41" s="13" t="s">
        <v>351</v>
      </c>
      <c r="E41" s="13" t="s">
        <v>410</v>
      </c>
      <c r="F41" s="13"/>
      <c r="G41" s="13"/>
      <c r="H41" s="13" t="s">
        <v>566</v>
      </c>
      <c r="I41" t="str">
        <f t="shared" si="0"/>
        <v>Pale LagerCzech Premium Pale Lager (3B)</v>
      </c>
    </row>
    <row r="42" spans="1:9" x14ac:dyDescent="0.15">
      <c r="A42" s="162"/>
      <c r="B42" s="162"/>
      <c r="C42" s="162"/>
      <c r="D42" s="13" t="s">
        <v>351</v>
      </c>
      <c r="E42" s="13" t="s">
        <v>413</v>
      </c>
      <c r="F42" s="13"/>
      <c r="G42" s="13"/>
      <c r="H42" s="13" t="s">
        <v>567</v>
      </c>
      <c r="I42" t="str">
        <f t="shared" si="0"/>
        <v>Pale LagerGerman Helles Exportbier (5C)</v>
      </c>
    </row>
    <row r="43" spans="1:9" x14ac:dyDescent="0.15">
      <c r="A43" s="162"/>
      <c r="B43" s="162"/>
      <c r="C43" s="162"/>
      <c r="D43" s="13" t="s">
        <v>351</v>
      </c>
      <c r="E43" s="13" t="s">
        <v>412</v>
      </c>
      <c r="F43" s="13"/>
      <c r="G43" s="13"/>
      <c r="H43" s="13" t="s">
        <v>568</v>
      </c>
      <c r="I43" t="str">
        <f t="shared" si="0"/>
        <v>Pale LagerGerman Leichtbier (5A)</v>
      </c>
    </row>
    <row r="44" spans="1:9" x14ac:dyDescent="0.15">
      <c r="A44" s="162"/>
      <c r="B44" s="162"/>
      <c r="C44" s="162"/>
      <c r="D44" s="13" t="s">
        <v>351</v>
      </c>
      <c r="E44" s="13" t="s">
        <v>414</v>
      </c>
      <c r="F44" s="13"/>
      <c r="G44" s="13"/>
      <c r="H44" s="13" t="s">
        <v>569</v>
      </c>
      <c r="I44" t="str">
        <f t="shared" si="0"/>
        <v>Pale LagerGerman Pils (5D)</v>
      </c>
    </row>
    <row r="45" spans="1:9" x14ac:dyDescent="0.15">
      <c r="A45" s="162"/>
      <c r="B45" s="162"/>
      <c r="C45" s="162"/>
      <c r="D45" s="13" t="s">
        <v>351</v>
      </c>
      <c r="E45" s="13" t="s">
        <v>418</v>
      </c>
      <c r="F45" s="13"/>
      <c r="G45" s="13"/>
      <c r="H45" s="13" t="s">
        <v>570</v>
      </c>
      <c r="I45" t="str">
        <f t="shared" si="0"/>
        <v>Pale LagerHistorical Beer: Pre-Prohibition Lager (27(vi))</v>
      </c>
    </row>
    <row r="46" spans="1:9" x14ac:dyDescent="0.15">
      <c r="A46" s="162"/>
      <c r="B46" s="162"/>
      <c r="C46" s="162"/>
      <c r="D46" s="13" t="s">
        <v>351</v>
      </c>
      <c r="E46" s="13" t="s">
        <v>408</v>
      </c>
      <c r="F46" s="13"/>
      <c r="G46" s="13"/>
      <c r="H46" s="13" t="s">
        <v>571</v>
      </c>
      <c r="I46" t="str">
        <f t="shared" si="0"/>
        <v>Pale LagerInternational Pale Lager (2A)</v>
      </c>
    </row>
    <row r="47" spans="1:9" x14ac:dyDescent="0.15">
      <c r="A47" s="162"/>
      <c r="B47" s="162"/>
      <c r="C47" s="162"/>
      <c r="D47" s="13" t="s">
        <v>351</v>
      </c>
      <c r="E47" s="13" t="s">
        <v>417</v>
      </c>
      <c r="F47" s="13"/>
      <c r="G47" s="13"/>
      <c r="H47" s="13" t="s">
        <v>572</v>
      </c>
      <c r="I47" t="str">
        <f t="shared" si="0"/>
        <v>Pale LagerKellerbier (7C)</v>
      </c>
    </row>
    <row r="48" spans="1:9" x14ac:dyDescent="0.15">
      <c r="A48" s="162"/>
      <c r="B48" s="162"/>
      <c r="C48" s="162"/>
      <c r="D48" s="13" t="s">
        <v>351</v>
      </c>
      <c r="E48" s="13" t="s">
        <v>415</v>
      </c>
      <c r="F48" s="13"/>
      <c r="G48" s="13"/>
      <c r="H48" s="13" t="s">
        <v>573</v>
      </c>
      <c r="I48" t="str">
        <f t="shared" si="0"/>
        <v>Pale LagerMärzen (6A)</v>
      </c>
    </row>
    <row r="49" spans="1:9" x14ac:dyDescent="0.15">
      <c r="A49" s="162"/>
      <c r="B49" s="162"/>
      <c r="C49" s="162"/>
      <c r="D49" s="13" t="s">
        <v>351</v>
      </c>
      <c r="E49" s="13" t="s">
        <v>411</v>
      </c>
      <c r="F49" s="13"/>
      <c r="G49" s="13"/>
      <c r="H49" s="13" t="s">
        <v>577</v>
      </c>
      <c r="I49" t="str">
        <f t="shared" si="0"/>
        <v>Pale LagerPale Malty European Lager (4)</v>
      </c>
    </row>
    <row r="50" spans="1:9" x14ac:dyDescent="0.15">
      <c r="A50" s="162"/>
      <c r="B50" s="162"/>
      <c r="C50" s="162"/>
      <c r="D50" s="13" t="s">
        <v>351</v>
      </c>
      <c r="E50" s="13" t="s">
        <v>411</v>
      </c>
      <c r="F50" s="13" t="s">
        <v>494</v>
      </c>
      <c r="G50" s="13"/>
      <c r="H50" s="13" t="s">
        <v>574</v>
      </c>
      <c r="I50" t="str">
        <f t="shared" si="0"/>
        <v>Pale LagerPale Malty European Lager (4)Festbier (4B)</v>
      </c>
    </row>
    <row r="51" spans="1:9" x14ac:dyDescent="0.15">
      <c r="A51" s="162"/>
      <c r="B51" s="162"/>
      <c r="C51" s="162"/>
      <c r="D51" s="13" t="s">
        <v>351</v>
      </c>
      <c r="E51" s="13" t="s">
        <v>411</v>
      </c>
      <c r="F51" s="13" t="s">
        <v>495</v>
      </c>
      <c r="G51" s="13"/>
      <c r="H51" s="13" t="s">
        <v>575</v>
      </c>
      <c r="I51" t="str">
        <f t="shared" si="0"/>
        <v>Pale LagerPale Malty European Lager (4)Helles Bock (4C)</v>
      </c>
    </row>
    <row r="52" spans="1:9" x14ac:dyDescent="0.15">
      <c r="A52" s="162"/>
      <c r="B52" s="162"/>
      <c r="C52" s="162"/>
      <c r="D52" s="13" t="s">
        <v>351</v>
      </c>
      <c r="E52" s="13" t="s">
        <v>411</v>
      </c>
      <c r="F52" s="13" t="s">
        <v>493</v>
      </c>
      <c r="G52" s="13"/>
      <c r="H52" s="13" t="s">
        <v>576</v>
      </c>
      <c r="I52" t="str">
        <f t="shared" si="0"/>
        <v>Pale LagerPale Malty European Lager (4)Munich Helles (4A)</v>
      </c>
    </row>
    <row r="53" spans="1:9" x14ac:dyDescent="0.15">
      <c r="A53" s="162"/>
      <c r="B53" s="162"/>
      <c r="C53" s="162"/>
      <c r="D53" s="13" t="s">
        <v>351</v>
      </c>
      <c r="E53" s="13" t="s">
        <v>416</v>
      </c>
      <c r="F53" s="13"/>
      <c r="G53" s="13"/>
      <c r="H53" s="13" t="s">
        <v>578</v>
      </c>
      <c r="I53" t="str">
        <f t="shared" si="0"/>
        <v>Pale LagerVienna Lager (7A)</v>
      </c>
    </row>
    <row r="54" spans="1:9" x14ac:dyDescent="0.15">
      <c r="A54" s="162"/>
      <c r="B54" s="162"/>
      <c r="C54" s="162"/>
      <c r="D54" s="13" t="s">
        <v>355</v>
      </c>
      <c r="E54" s="13"/>
      <c r="F54" s="13"/>
      <c r="G54" s="13"/>
      <c r="H54" s="13">
        <v>871</v>
      </c>
      <c r="I54" t="str">
        <f t="shared" si="0"/>
        <v>Porter/Stout</v>
      </c>
    </row>
    <row r="55" spans="1:9" x14ac:dyDescent="0.15">
      <c r="A55" s="162"/>
      <c r="B55" s="162"/>
      <c r="C55" s="162"/>
      <c r="D55" s="13" t="s">
        <v>355</v>
      </c>
      <c r="E55" s="13" t="s">
        <v>424</v>
      </c>
      <c r="F55" s="13"/>
      <c r="G55" s="13"/>
      <c r="H55" s="13" t="s">
        <v>579</v>
      </c>
      <c r="I55" t="str">
        <f t="shared" si="0"/>
        <v>Porter/StoutAmerican Porter (20A)</v>
      </c>
    </row>
    <row r="56" spans="1:9" x14ac:dyDescent="0.15">
      <c r="A56" s="162"/>
      <c r="B56" s="162"/>
      <c r="C56" s="162"/>
      <c r="D56" s="13" t="s">
        <v>355</v>
      </c>
      <c r="E56" s="13" t="s">
        <v>425</v>
      </c>
      <c r="F56" s="13"/>
      <c r="G56" s="13"/>
      <c r="H56" s="13" t="s">
        <v>580</v>
      </c>
      <c r="I56" t="str">
        <f t="shared" si="0"/>
        <v>Porter/StoutAmerican Stout (20B)</v>
      </c>
    </row>
    <row r="57" spans="1:9" x14ac:dyDescent="0.15">
      <c r="A57" s="162"/>
      <c r="B57" s="162"/>
      <c r="C57" s="162"/>
      <c r="D57" s="13" t="s">
        <v>355</v>
      </c>
      <c r="E57" s="13" t="s">
        <v>419</v>
      </c>
      <c r="F57" s="13"/>
      <c r="G57" s="13"/>
      <c r="H57" s="13" t="s">
        <v>581</v>
      </c>
      <c r="I57" t="str">
        <f t="shared" si="0"/>
        <v>Porter/StoutBaltic Porter (9C)</v>
      </c>
    </row>
    <row r="58" spans="1:9" x14ac:dyDescent="0.15">
      <c r="A58" s="162"/>
      <c r="B58" s="162"/>
      <c r="C58" s="162"/>
      <c r="D58" s="13" t="s">
        <v>355</v>
      </c>
      <c r="E58" s="13" t="s">
        <v>423</v>
      </c>
      <c r="F58" s="13"/>
      <c r="G58" s="13"/>
      <c r="H58" s="13" t="s">
        <v>586</v>
      </c>
      <c r="I58" t="str">
        <f t="shared" si="0"/>
        <v>Porter/StoutDark British Beer (16)</v>
      </c>
    </row>
    <row r="59" spans="1:9" x14ac:dyDescent="0.15">
      <c r="A59" s="162"/>
      <c r="B59" s="162"/>
      <c r="C59" s="162"/>
      <c r="D59" s="13" t="s">
        <v>355</v>
      </c>
      <c r="E59" s="13" t="s">
        <v>423</v>
      </c>
      <c r="F59" s="13" t="s">
        <v>499</v>
      </c>
      <c r="G59" s="13"/>
      <c r="H59" s="13" t="s">
        <v>582</v>
      </c>
      <c r="I59" t="str">
        <f t="shared" si="0"/>
        <v>Porter/StoutDark British Beer (16)Foreign Extra Stout (16D)</v>
      </c>
    </row>
    <row r="60" spans="1:9" x14ac:dyDescent="0.15">
      <c r="A60" s="162"/>
      <c r="B60" s="162"/>
      <c r="C60" s="162"/>
      <c r="D60" s="13" t="s">
        <v>355</v>
      </c>
      <c r="E60" s="13" t="s">
        <v>423</v>
      </c>
      <c r="F60" s="13" t="s">
        <v>497</v>
      </c>
      <c r="G60" s="13"/>
      <c r="H60" s="13" t="s">
        <v>583</v>
      </c>
      <c r="I60" t="str">
        <f t="shared" si="0"/>
        <v>Porter/StoutDark British Beer (16)Oatmeal Stout (16B)</v>
      </c>
    </row>
    <row r="61" spans="1:9" x14ac:dyDescent="0.15">
      <c r="A61" s="162"/>
      <c r="B61" s="162"/>
      <c r="C61" s="162"/>
      <c r="D61" s="13" t="s">
        <v>355</v>
      </c>
      <c r="E61" s="13" t="s">
        <v>423</v>
      </c>
      <c r="F61" s="13" t="s">
        <v>496</v>
      </c>
      <c r="G61" s="13"/>
      <c r="H61" s="13" t="s">
        <v>584</v>
      </c>
      <c r="I61" t="str">
        <f t="shared" si="0"/>
        <v>Porter/StoutDark British Beer (16)Sweet Stout (16A)</v>
      </c>
    </row>
    <row r="62" spans="1:9" x14ac:dyDescent="0.15">
      <c r="A62" s="162"/>
      <c r="B62" s="162"/>
      <c r="C62" s="162"/>
      <c r="D62" s="13" t="s">
        <v>355</v>
      </c>
      <c r="E62" s="13" t="s">
        <v>423</v>
      </c>
      <c r="F62" s="13" t="s">
        <v>498</v>
      </c>
      <c r="G62" s="13"/>
      <c r="H62" s="13" t="s">
        <v>585</v>
      </c>
      <c r="I62" t="str">
        <f t="shared" si="0"/>
        <v>Porter/StoutDark British Beer (16)Tropical Stout (16C)</v>
      </c>
    </row>
    <row r="63" spans="1:9" x14ac:dyDescent="0.15">
      <c r="A63" s="162"/>
      <c r="B63" s="162"/>
      <c r="C63" s="162"/>
      <c r="D63" s="13" t="s">
        <v>355</v>
      </c>
      <c r="E63" s="13" t="s">
        <v>420</v>
      </c>
      <c r="F63" s="13"/>
      <c r="G63" s="13"/>
      <c r="H63" s="13" t="s">
        <v>587</v>
      </c>
      <c r="I63" t="str">
        <f t="shared" si="0"/>
        <v>Porter/StoutEnglish Porter (13C)</v>
      </c>
    </row>
    <row r="64" spans="1:9" x14ac:dyDescent="0.15">
      <c r="A64" s="162"/>
      <c r="B64" s="162"/>
      <c r="C64" s="162"/>
      <c r="D64" s="13" t="s">
        <v>355</v>
      </c>
      <c r="E64" s="13" t="s">
        <v>427</v>
      </c>
      <c r="F64" s="13"/>
      <c r="G64" s="13"/>
      <c r="H64" s="13" t="s">
        <v>588</v>
      </c>
      <c r="I64" t="str">
        <f t="shared" si="0"/>
        <v>Porter/StoutHistorical Beer: Pre-Prohibition Porter (27(vii))</v>
      </c>
    </row>
    <row r="65" spans="1:9" x14ac:dyDescent="0.15">
      <c r="A65" s="162"/>
      <c r="B65" s="162"/>
      <c r="C65" s="162"/>
      <c r="D65" s="13" t="s">
        <v>355</v>
      </c>
      <c r="E65" s="13" t="s">
        <v>426</v>
      </c>
      <c r="F65" s="13"/>
      <c r="G65" s="13"/>
      <c r="H65" s="13" t="s">
        <v>589</v>
      </c>
      <c r="I65" t="str">
        <f t="shared" si="0"/>
        <v>Porter/StoutImperial Stout (20C)</v>
      </c>
    </row>
    <row r="66" spans="1:9" x14ac:dyDescent="0.15">
      <c r="A66" s="162"/>
      <c r="B66" s="162"/>
      <c r="C66" s="162"/>
      <c r="D66" s="13" t="s">
        <v>355</v>
      </c>
      <c r="E66" s="13" t="s">
        <v>422</v>
      </c>
      <c r="F66" s="13"/>
      <c r="G66" s="13"/>
      <c r="H66" s="13" t="s">
        <v>590</v>
      </c>
      <c r="I66" t="str">
        <f t="shared" ref="I66:I129" si="1">D66&amp;E66&amp;F66</f>
        <v>Porter/StoutIrish Extra Stout (15C)</v>
      </c>
    </row>
    <row r="67" spans="1:9" x14ac:dyDescent="0.15">
      <c r="A67" s="162"/>
      <c r="B67" s="162"/>
      <c r="C67" s="162"/>
      <c r="D67" s="13" t="s">
        <v>355</v>
      </c>
      <c r="E67" s="13" t="s">
        <v>421</v>
      </c>
      <c r="F67" s="13"/>
      <c r="G67" s="13"/>
      <c r="H67" s="13" t="s">
        <v>591</v>
      </c>
      <c r="I67" t="str">
        <f t="shared" si="1"/>
        <v>Porter/StoutIrish Stout (15B)</v>
      </c>
    </row>
    <row r="68" spans="1:9" x14ac:dyDescent="0.15">
      <c r="A68" s="162"/>
      <c r="B68" s="162"/>
      <c r="C68" s="162"/>
      <c r="D68" s="13" t="s">
        <v>356</v>
      </c>
      <c r="E68" s="13"/>
      <c r="F68" s="13"/>
      <c r="G68" s="13"/>
      <c r="H68" s="13">
        <v>872</v>
      </c>
      <c r="I68" t="str">
        <f t="shared" si="1"/>
        <v>Sour</v>
      </c>
    </row>
    <row r="69" spans="1:9" x14ac:dyDescent="0.15">
      <c r="A69" s="162"/>
      <c r="B69" s="162"/>
      <c r="C69" s="162"/>
      <c r="D69" s="13" t="s">
        <v>356</v>
      </c>
      <c r="E69" s="13" t="s">
        <v>431</v>
      </c>
      <c r="F69" s="13"/>
      <c r="G69" s="13"/>
      <c r="H69" s="13" t="s">
        <v>597</v>
      </c>
      <c r="I69" t="str">
        <f t="shared" si="1"/>
        <v>SourAmerican Wild Ale (28)</v>
      </c>
    </row>
    <row r="70" spans="1:9" x14ac:dyDescent="0.15">
      <c r="A70" s="162"/>
      <c r="B70" s="162"/>
      <c r="C70" s="162"/>
      <c r="D70" s="13" t="s">
        <v>356</v>
      </c>
      <c r="E70" s="13" t="s">
        <v>431</v>
      </c>
      <c r="F70" s="13" t="s">
        <v>506</v>
      </c>
      <c r="G70" s="13"/>
      <c r="H70" s="13" t="s">
        <v>592</v>
      </c>
      <c r="I70" t="str">
        <f t="shared" si="1"/>
        <v>SourAmerican Wild Ale (28)Brett Beer (28A)</v>
      </c>
    </row>
    <row r="71" spans="1:9" x14ac:dyDescent="0.15">
      <c r="A71" s="162"/>
      <c r="B71" s="162"/>
      <c r="C71" s="162"/>
      <c r="D71" s="13" t="s">
        <v>356</v>
      </c>
      <c r="E71" s="13" t="s">
        <v>431</v>
      </c>
      <c r="F71" s="13" t="s">
        <v>507</v>
      </c>
      <c r="G71" s="13"/>
      <c r="H71" s="13" t="s">
        <v>593</v>
      </c>
      <c r="I71" t="str">
        <f t="shared" si="1"/>
        <v>SourAmerican Wild Ale (28)Mixed-Fermentation Sour Beer (28B)</v>
      </c>
    </row>
    <row r="72" spans="1:9" x14ac:dyDescent="0.15">
      <c r="A72" s="162"/>
      <c r="B72" s="162"/>
      <c r="C72" s="162"/>
      <c r="D72" s="13" t="s">
        <v>356</v>
      </c>
      <c r="E72" s="13" t="s">
        <v>431</v>
      </c>
      <c r="F72" s="13" t="s">
        <v>508</v>
      </c>
      <c r="G72" s="13"/>
      <c r="H72" s="13" t="s">
        <v>594</v>
      </c>
      <c r="I72" t="str">
        <f t="shared" si="1"/>
        <v>SourAmerican Wild Ale (28)Wild Specialty Beer (28C)</v>
      </c>
    </row>
    <row r="73" spans="1:9" x14ac:dyDescent="0.15">
      <c r="A73" s="162"/>
      <c r="B73" s="162"/>
      <c r="C73" s="162"/>
      <c r="D73" s="13" t="s">
        <v>356</v>
      </c>
      <c r="E73" s="13" t="s">
        <v>431</v>
      </c>
      <c r="F73" s="13" t="s">
        <v>595</v>
      </c>
      <c r="G73" s="13"/>
      <c r="H73" s="13" t="s">
        <v>596</v>
      </c>
      <c r="I73" t="str">
        <f t="shared" si="1"/>
        <v>SourAmerican Wild Ale (28)Wild Specialty Beer (28D)</v>
      </c>
    </row>
    <row r="74" spans="1:9" x14ac:dyDescent="0.15">
      <c r="A74" s="162"/>
      <c r="B74" s="162"/>
      <c r="C74" s="162"/>
      <c r="D74" s="13" t="s">
        <v>356</v>
      </c>
      <c r="E74" s="13" t="s">
        <v>428</v>
      </c>
      <c r="F74" s="13"/>
      <c r="G74" s="13"/>
      <c r="H74" s="13" t="s">
        <v>606</v>
      </c>
      <c r="I74" t="str">
        <f t="shared" si="1"/>
        <v>SourEuropean Sour Ale (23)</v>
      </c>
    </row>
    <row r="75" spans="1:9" x14ac:dyDescent="0.15">
      <c r="A75" s="162"/>
      <c r="B75" s="162"/>
      <c r="C75" s="162"/>
      <c r="D75" s="13" t="s">
        <v>356</v>
      </c>
      <c r="E75" s="13" t="s">
        <v>428</v>
      </c>
      <c r="F75" s="13" t="s">
        <v>500</v>
      </c>
      <c r="G75" s="13"/>
      <c r="H75" s="13" t="s">
        <v>598</v>
      </c>
      <c r="I75" t="str">
        <f t="shared" si="1"/>
        <v>SourEuropean Sour Ale (23)Berliner Weisse (23A)</v>
      </c>
    </row>
    <row r="76" spans="1:9" x14ac:dyDescent="0.15">
      <c r="A76" s="162"/>
      <c r="B76" s="162"/>
      <c r="C76" s="162"/>
      <c r="D76" s="13" t="s">
        <v>356</v>
      </c>
      <c r="E76" s="13" t="s">
        <v>428</v>
      </c>
      <c r="F76" s="13" t="s">
        <v>501</v>
      </c>
      <c r="G76" s="13"/>
      <c r="H76" s="13" t="s">
        <v>599</v>
      </c>
      <c r="I76" t="str">
        <f t="shared" si="1"/>
        <v>SourEuropean Sour Ale (23)Flanders Red Ale (23B)</v>
      </c>
    </row>
    <row r="77" spans="1:9" x14ac:dyDescent="0.15">
      <c r="A77" s="162"/>
      <c r="B77" s="162"/>
      <c r="C77" s="162"/>
      <c r="D77" s="13" t="s">
        <v>356</v>
      </c>
      <c r="E77" s="13" t="s">
        <v>428</v>
      </c>
      <c r="F77" s="13" t="s">
        <v>505</v>
      </c>
      <c r="G77" s="13"/>
      <c r="H77" s="13" t="s">
        <v>600</v>
      </c>
      <c r="I77" t="str">
        <f t="shared" si="1"/>
        <v>SourEuropean Sour Ale (23)Fruit Lambic (23F)</v>
      </c>
    </row>
    <row r="78" spans="1:9" x14ac:dyDescent="0.15">
      <c r="A78" s="162"/>
      <c r="B78" s="162"/>
      <c r="C78" s="162"/>
      <c r="D78" s="13" t="s">
        <v>356</v>
      </c>
      <c r="E78" s="13" t="s">
        <v>428</v>
      </c>
      <c r="F78" s="13" t="s">
        <v>601</v>
      </c>
      <c r="G78" s="13"/>
      <c r="H78" s="13" t="s">
        <v>602</v>
      </c>
      <c r="I78" t="str">
        <f t="shared" si="1"/>
        <v>SourEuropean Sour Ale (23)Gose (23G)</v>
      </c>
    </row>
    <row r="79" spans="1:9" x14ac:dyDescent="0.15">
      <c r="A79" s="162"/>
      <c r="B79" s="162"/>
      <c r="C79" s="162"/>
      <c r="D79" s="13" t="s">
        <v>356</v>
      </c>
      <c r="E79" s="13" t="s">
        <v>428</v>
      </c>
      <c r="F79" s="13" t="s">
        <v>504</v>
      </c>
      <c r="G79" s="13"/>
      <c r="H79" s="13" t="s">
        <v>603</v>
      </c>
      <c r="I79" t="str">
        <f t="shared" si="1"/>
        <v>SourEuropean Sour Ale (23)Gueuze (23E)</v>
      </c>
    </row>
    <row r="80" spans="1:9" x14ac:dyDescent="0.15">
      <c r="A80" s="162"/>
      <c r="B80" s="162"/>
      <c r="C80" s="162"/>
      <c r="D80" s="13" t="s">
        <v>356</v>
      </c>
      <c r="E80" s="13" t="s">
        <v>428</v>
      </c>
      <c r="F80" s="13" t="s">
        <v>503</v>
      </c>
      <c r="G80" s="13"/>
      <c r="H80" s="13" t="s">
        <v>604</v>
      </c>
      <c r="I80" t="str">
        <f t="shared" si="1"/>
        <v>SourEuropean Sour Ale (23)Lambic (23D)</v>
      </c>
    </row>
    <row r="81" spans="1:9" x14ac:dyDescent="0.15">
      <c r="A81" s="162"/>
      <c r="B81" s="162"/>
      <c r="C81" s="162"/>
      <c r="D81" s="13" t="s">
        <v>356</v>
      </c>
      <c r="E81" s="13" t="s">
        <v>428</v>
      </c>
      <c r="F81" s="13" t="s">
        <v>502</v>
      </c>
      <c r="G81" s="13"/>
      <c r="H81" s="13" t="s">
        <v>605</v>
      </c>
      <c r="I81" t="str">
        <f t="shared" si="1"/>
        <v>SourEuropean Sour Ale (23)Oud Bruin (23C)</v>
      </c>
    </row>
    <row r="82" spans="1:9" x14ac:dyDescent="0.15">
      <c r="A82" s="162"/>
      <c r="B82" s="162"/>
      <c r="C82" s="162"/>
      <c r="D82" s="13" t="s">
        <v>356</v>
      </c>
      <c r="E82" s="13" t="s">
        <v>429</v>
      </c>
      <c r="F82" s="13"/>
      <c r="G82" s="13"/>
      <c r="H82" s="13" t="s">
        <v>607</v>
      </c>
      <c r="I82" t="str">
        <f t="shared" si="1"/>
        <v>SourHistorical Beer: Gose (27(i))</v>
      </c>
    </row>
    <row r="83" spans="1:9" x14ac:dyDescent="0.15">
      <c r="A83" s="162"/>
      <c r="B83" s="162"/>
      <c r="C83" s="162"/>
      <c r="D83" s="13" t="s">
        <v>356</v>
      </c>
      <c r="E83" s="13" t="s">
        <v>430</v>
      </c>
      <c r="F83" s="13"/>
      <c r="G83" s="13"/>
      <c r="H83" s="13" t="s">
        <v>608</v>
      </c>
      <c r="I83" t="str">
        <f t="shared" si="1"/>
        <v>SourHistorical Beer: Lichtenhainer (27(iii))</v>
      </c>
    </row>
    <row r="84" spans="1:9" x14ac:dyDescent="0.15">
      <c r="A84" s="162"/>
      <c r="B84" s="162"/>
      <c r="C84" s="162"/>
      <c r="D84" s="13" t="s">
        <v>357</v>
      </c>
      <c r="E84" s="13"/>
      <c r="F84" s="13"/>
      <c r="G84" s="13"/>
      <c r="H84" s="13">
        <v>873</v>
      </c>
      <c r="I84" t="str">
        <f t="shared" si="1"/>
        <v>Specialty</v>
      </c>
    </row>
    <row r="85" spans="1:9" x14ac:dyDescent="0.15">
      <c r="A85" s="162"/>
      <c r="B85" s="162"/>
      <c r="C85" s="162"/>
      <c r="D85" s="13" t="s">
        <v>357</v>
      </c>
      <c r="E85" s="13" t="s">
        <v>438</v>
      </c>
      <c r="F85" s="13"/>
      <c r="G85" s="13"/>
      <c r="H85" s="13" t="s">
        <v>609</v>
      </c>
      <c r="I85" t="str">
        <f t="shared" si="1"/>
        <v>SpecialtyAltbier (7B)</v>
      </c>
    </row>
    <row r="86" spans="1:9" x14ac:dyDescent="0.15">
      <c r="A86" s="162"/>
      <c r="B86" s="162"/>
      <c r="C86" s="162"/>
      <c r="D86" s="13" t="s">
        <v>357</v>
      </c>
      <c r="E86" s="13" t="s">
        <v>610</v>
      </c>
      <c r="F86" s="13"/>
      <c r="G86" s="13"/>
      <c r="H86" s="13" t="s">
        <v>2119</v>
      </c>
      <c r="I86" t="str">
        <f t="shared" si="1"/>
        <v>SpecialtyAlternative Fermentables Beer (31)</v>
      </c>
    </row>
    <row r="87" spans="1:9" x14ac:dyDescent="0.15">
      <c r="A87" s="162"/>
      <c r="B87" s="162"/>
      <c r="C87" s="162"/>
      <c r="D87" s="13" t="s">
        <v>357</v>
      </c>
      <c r="E87" s="13" t="s">
        <v>610</v>
      </c>
      <c r="F87" s="13" t="s">
        <v>466</v>
      </c>
      <c r="G87" s="13"/>
      <c r="H87" s="13" t="s">
        <v>611</v>
      </c>
      <c r="I87" t="str">
        <f t="shared" si="1"/>
        <v>SpecialtyAlternative Fermentables Beer (31)Alternative Grain Beer (31A)</v>
      </c>
    </row>
    <row r="88" spans="1:9" x14ac:dyDescent="0.15">
      <c r="A88" s="162"/>
      <c r="B88" s="162"/>
      <c r="C88" s="162"/>
      <c r="D88" s="13" t="s">
        <v>357</v>
      </c>
      <c r="E88" s="13" t="s">
        <v>610</v>
      </c>
      <c r="F88" s="13" t="s">
        <v>467</v>
      </c>
      <c r="G88" s="13"/>
      <c r="H88" s="13" t="s">
        <v>612</v>
      </c>
      <c r="I88" t="str">
        <f t="shared" si="1"/>
        <v>SpecialtyAlternative Fermentables Beer (31)Alternative Sugar Beer (31B)</v>
      </c>
    </row>
    <row r="89" spans="1:9" x14ac:dyDescent="0.15">
      <c r="A89" s="162"/>
      <c r="B89" s="162"/>
      <c r="C89" s="162"/>
      <c r="D89" s="13" t="s">
        <v>357</v>
      </c>
      <c r="E89" s="13" t="s">
        <v>613</v>
      </c>
      <c r="F89" s="13"/>
      <c r="G89" s="13"/>
      <c r="H89" s="13" t="s">
        <v>2120</v>
      </c>
      <c r="I89" t="str">
        <f t="shared" si="1"/>
        <v>SpecialtyAmber and Brown American Beer (19)</v>
      </c>
    </row>
    <row r="90" spans="1:9" x14ac:dyDescent="0.15">
      <c r="A90" s="162"/>
      <c r="B90" s="162"/>
      <c r="C90" s="162"/>
      <c r="D90" s="13" t="s">
        <v>357</v>
      </c>
      <c r="E90" s="13" t="s">
        <v>613</v>
      </c>
      <c r="F90" s="13" t="s">
        <v>449</v>
      </c>
      <c r="G90" s="13"/>
      <c r="H90" s="13" t="s">
        <v>614</v>
      </c>
      <c r="I90" t="str">
        <f t="shared" si="1"/>
        <v>SpecialtyAmber and Brown American Beer (19)American Amber Ale (19A)</v>
      </c>
    </row>
    <row r="91" spans="1:9" x14ac:dyDescent="0.15">
      <c r="A91" s="162"/>
      <c r="B91" s="162"/>
      <c r="C91" s="162"/>
      <c r="D91" s="13" t="s">
        <v>357</v>
      </c>
      <c r="E91" s="13" t="s">
        <v>613</v>
      </c>
      <c r="F91" s="13" t="s">
        <v>450</v>
      </c>
      <c r="G91" s="13"/>
      <c r="H91" s="13" t="s">
        <v>615</v>
      </c>
      <c r="I91" t="str">
        <f t="shared" si="1"/>
        <v>SpecialtyAmber and Brown American Beer (19)American Brown Ale (19C)</v>
      </c>
    </row>
    <row r="92" spans="1:9" x14ac:dyDescent="0.15">
      <c r="A92" s="162"/>
      <c r="B92" s="162"/>
      <c r="C92" s="162"/>
      <c r="D92" s="13" t="s">
        <v>357</v>
      </c>
      <c r="E92" s="13" t="s">
        <v>616</v>
      </c>
      <c r="F92" s="13"/>
      <c r="G92" s="13"/>
      <c r="H92" s="13" t="s">
        <v>2121</v>
      </c>
      <c r="I92" t="str">
        <f t="shared" si="1"/>
        <v>SpecialtyBrown British Beer (13)</v>
      </c>
    </row>
    <row r="93" spans="1:9" x14ac:dyDescent="0.15">
      <c r="A93" s="162"/>
      <c r="B93" s="162"/>
      <c r="C93" s="162"/>
      <c r="D93" s="13" t="s">
        <v>357</v>
      </c>
      <c r="E93" s="13" t="s">
        <v>616</v>
      </c>
      <c r="F93" s="13" t="s">
        <v>445</v>
      </c>
      <c r="G93" s="13"/>
      <c r="H93" s="13" t="s">
        <v>617</v>
      </c>
      <c r="I93" t="str">
        <f t="shared" si="1"/>
        <v>SpecialtyBrown British Beer (13)British Brown Ale (13B)</v>
      </c>
    </row>
    <row r="94" spans="1:9" x14ac:dyDescent="0.15">
      <c r="A94" s="162"/>
      <c r="B94" s="162"/>
      <c r="C94" s="162"/>
      <c r="D94" s="13" t="s">
        <v>357</v>
      </c>
      <c r="E94" s="13" t="s">
        <v>616</v>
      </c>
      <c r="F94" s="13" t="s">
        <v>444</v>
      </c>
      <c r="G94" s="13"/>
      <c r="H94" s="13" t="s">
        <v>618</v>
      </c>
      <c r="I94" t="str">
        <f t="shared" si="1"/>
        <v>SpecialtyBrown British Beer (13)Dark Mild (13A)</v>
      </c>
    </row>
    <row r="95" spans="1:9" x14ac:dyDescent="0.15">
      <c r="A95" s="162"/>
      <c r="B95" s="162"/>
      <c r="C95" s="162"/>
      <c r="D95" s="13" t="s">
        <v>357</v>
      </c>
      <c r="E95" s="13" t="s">
        <v>619</v>
      </c>
      <c r="F95" s="13"/>
      <c r="G95" s="13"/>
      <c r="H95" s="13" t="s">
        <v>2122</v>
      </c>
      <c r="I95" t="str">
        <f t="shared" si="1"/>
        <v>SpecialtyCzech Lager (3)</v>
      </c>
    </row>
    <row r="96" spans="1:9" x14ac:dyDescent="0.15">
      <c r="A96" s="162"/>
      <c r="B96" s="162"/>
      <c r="C96" s="162"/>
      <c r="D96" s="13" t="s">
        <v>357</v>
      </c>
      <c r="E96" s="13" t="s">
        <v>619</v>
      </c>
      <c r="F96" s="13" t="s">
        <v>434</v>
      </c>
      <c r="G96" s="13"/>
      <c r="H96" s="13" t="s">
        <v>620</v>
      </c>
      <c r="I96" t="str">
        <f t="shared" si="1"/>
        <v>SpecialtyCzech Lager (3)Czech Amber Lager (3C)</v>
      </c>
    </row>
    <row r="97" spans="1:9" x14ac:dyDescent="0.15">
      <c r="A97" s="162"/>
      <c r="B97" s="162"/>
      <c r="C97" s="162"/>
      <c r="D97" s="13" t="s">
        <v>357</v>
      </c>
      <c r="E97" s="13" t="s">
        <v>619</v>
      </c>
      <c r="F97" s="13" t="s">
        <v>435</v>
      </c>
      <c r="G97" s="13"/>
      <c r="H97" s="13" t="s">
        <v>621</v>
      </c>
      <c r="I97" t="str">
        <f t="shared" si="1"/>
        <v>SpecialtyCzech Lager (3)Czech Dark Lager (3D)</v>
      </c>
    </row>
    <row r="98" spans="1:9" x14ac:dyDescent="0.15">
      <c r="A98" s="162"/>
      <c r="B98" s="162"/>
      <c r="C98" s="162"/>
      <c r="D98" s="13" t="s">
        <v>357</v>
      </c>
      <c r="E98" s="13" t="s">
        <v>441</v>
      </c>
      <c r="F98" s="13"/>
      <c r="G98" s="13"/>
      <c r="H98" s="13" t="s">
        <v>624</v>
      </c>
      <c r="I98" t="str">
        <f t="shared" si="1"/>
        <v>SpecialtyDark European Lager (8)</v>
      </c>
    </row>
    <row r="99" spans="1:9" x14ac:dyDescent="0.15">
      <c r="A99" s="162"/>
      <c r="B99" s="162"/>
      <c r="C99" s="162"/>
      <c r="D99" s="13" t="s">
        <v>357</v>
      </c>
      <c r="E99" s="13" t="s">
        <v>441</v>
      </c>
      <c r="F99" s="13" t="s">
        <v>509</v>
      </c>
      <c r="G99" s="13"/>
      <c r="H99" s="13" t="s">
        <v>622</v>
      </c>
      <c r="I99" t="str">
        <f t="shared" si="1"/>
        <v>SpecialtyDark European Lager (8)Munich Dunkel (8A)</v>
      </c>
    </row>
    <row r="100" spans="1:9" x14ac:dyDescent="0.15">
      <c r="A100" s="162"/>
      <c r="B100" s="162"/>
      <c r="C100" s="162"/>
      <c r="D100" s="13" t="s">
        <v>357</v>
      </c>
      <c r="E100" s="13" t="s">
        <v>441</v>
      </c>
      <c r="F100" s="13" t="s">
        <v>510</v>
      </c>
      <c r="G100" s="13"/>
      <c r="H100" s="13" t="s">
        <v>623</v>
      </c>
      <c r="I100" t="str">
        <f t="shared" si="1"/>
        <v>SpecialtyDark European Lager (8)Schwarzbier (8B)</v>
      </c>
    </row>
    <row r="101" spans="1:9" x14ac:dyDescent="0.15">
      <c r="A101" s="162"/>
      <c r="B101" s="162"/>
      <c r="C101" s="162"/>
      <c r="D101" s="13" t="s">
        <v>357</v>
      </c>
      <c r="E101" s="13" t="s">
        <v>437</v>
      </c>
      <c r="F101" s="13"/>
      <c r="G101" s="13"/>
      <c r="H101" s="13" t="s">
        <v>625</v>
      </c>
      <c r="I101" t="str">
        <f t="shared" si="1"/>
        <v>SpecialtyDunkles Bock (6C)</v>
      </c>
    </row>
    <row r="102" spans="1:9" x14ac:dyDescent="0.15">
      <c r="A102" s="162"/>
      <c r="B102" s="162"/>
      <c r="C102" s="162"/>
      <c r="D102" s="13" t="s">
        <v>357</v>
      </c>
      <c r="E102" s="13" t="s">
        <v>462</v>
      </c>
      <c r="F102" s="13"/>
      <c r="G102" s="13"/>
      <c r="H102" s="13" t="s">
        <v>631</v>
      </c>
      <c r="I102" t="str">
        <f t="shared" si="1"/>
        <v>SpecialtyFruit Beer (29)</v>
      </c>
    </row>
    <row r="103" spans="1:9" x14ac:dyDescent="0.15">
      <c r="A103" s="162"/>
      <c r="B103" s="162"/>
      <c r="C103" s="162"/>
      <c r="D103" s="13" t="s">
        <v>357</v>
      </c>
      <c r="E103" s="13" t="s">
        <v>462</v>
      </c>
      <c r="F103" s="13" t="s">
        <v>519</v>
      </c>
      <c r="G103" s="13"/>
      <c r="H103" s="13" t="s">
        <v>626</v>
      </c>
      <c r="I103" t="str">
        <f t="shared" si="1"/>
        <v>SpecialtyFruit Beer (29)Fruit and Spice Beer (29B)</v>
      </c>
    </row>
    <row r="104" spans="1:9" x14ac:dyDescent="0.15">
      <c r="A104" s="162"/>
      <c r="B104" s="162"/>
      <c r="C104" s="162"/>
      <c r="D104" s="13" t="s">
        <v>357</v>
      </c>
      <c r="E104" s="13" t="s">
        <v>462</v>
      </c>
      <c r="F104" s="13" t="s">
        <v>518</v>
      </c>
      <c r="G104" s="13"/>
      <c r="H104" s="13" t="s">
        <v>627</v>
      </c>
      <c r="I104" t="str">
        <f t="shared" si="1"/>
        <v>SpecialtyFruit Beer (29)Fruit Beer (29A)</v>
      </c>
    </row>
    <row r="105" spans="1:9" x14ac:dyDescent="0.15">
      <c r="A105" s="162"/>
      <c r="B105" s="162"/>
      <c r="C105" s="162"/>
      <c r="D105" s="13" t="s">
        <v>357</v>
      </c>
      <c r="E105" s="13" t="s">
        <v>462</v>
      </c>
      <c r="F105" s="13" t="s">
        <v>628</v>
      </c>
      <c r="G105" s="13"/>
      <c r="H105" s="13" t="s">
        <v>629</v>
      </c>
      <c r="I105" t="str">
        <f t="shared" si="1"/>
        <v>SpecialtyFruit Beer (29)Grape Ale</v>
      </c>
    </row>
    <row r="106" spans="1:9" x14ac:dyDescent="0.15">
      <c r="A106" s="162"/>
      <c r="B106" s="162"/>
      <c r="C106" s="162"/>
      <c r="D106" s="13" t="s">
        <v>357</v>
      </c>
      <c r="E106" s="13" t="s">
        <v>462</v>
      </c>
      <c r="F106" s="13" t="s">
        <v>520</v>
      </c>
      <c r="G106" s="13"/>
      <c r="H106" s="13" t="s">
        <v>630</v>
      </c>
      <c r="I106" t="str">
        <f t="shared" si="1"/>
        <v>SpecialtyFruit Beer (29)Specialty Fruit Beer (29C)</v>
      </c>
    </row>
    <row r="107" spans="1:9" x14ac:dyDescent="0.15">
      <c r="A107" s="162"/>
      <c r="B107" s="162"/>
      <c r="C107" s="162"/>
      <c r="D107" s="13" t="s">
        <v>357</v>
      </c>
      <c r="E107" s="13" t="s">
        <v>632</v>
      </c>
      <c r="F107" s="13"/>
      <c r="G107" s="13"/>
      <c r="H107" s="13" t="s">
        <v>2123</v>
      </c>
      <c r="I107" t="str">
        <f t="shared" si="1"/>
        <v>SpecialtyHistorical Beer (27)</v>
      </c>
    </row>
    <row r="108" spans="1:9" x14ac:dyDescent="0.15">
      <c r="A108" s="162"/>
      <c r="B108" s="162"/>
      <c r="C108" s="162"/>
      <c r="D108" s="13" t="s">
        <v>357</v>
      </c>
      <c r="E108" s="13" t="s">
        <v>632</v>
      </c>
      <c r="F108" s="13" t="s">
        <v>633</v>
      </c>
      <c r="G108" s="13"/>
      <c r="H108" s="13" t="s">
        <v>634</v>
      </c>
      <c r="I108" t="str">
        <f t="shared" si="1"/>
        <v>SpecialtyHistorical Beer (27)Historical Beer: Kellerbier (27(i))</v>
      </c>
    </row>
    <row r="109" spans="1:9" x14ac:dyDescent="0.15">
      <c r="A109" s="162"/>
      <c r="B109" s="162"/>
      <c r="C109" s="162"/>
      <c r="D109" s="13" t="s">
        <v>357</v>
      </c>
      <c r="E109" s="13" t="s">
        <v>632</v>
      </c>
      <c r="F109" s="13" t="s">
        <v>457</v>
      </c>
      <c r="G109" s="13"/>
      <c r="H109" s="13" t="s">
        <v>635</v>
      </c>
      <c r="I109" t="str">
        <f t="shared" si="1"/>
        <v>SpecialtyHistorical Beer (27)Historical Beer: London Brown Ale (27(iv))</v>
      </c>
    </row>
    <row r="110" spans="1:9" x14ac:dyDescent="0.15">
      <c r="A110" s="162"/>
      <c r="B110" s="162"/>
      <c r="C110" s="162"/>
      <c r="D110" s="13" t="s">
        <v>357</v>
      </c>
      <c r="E110" s="13" t="s">
        <v>632</v>
      </c>
      <c r="F110" s="13" t="s">
        <v>458</v>
      </c>
      <c r="G110" s="13"/>
      <c r="H110" s="13" t="s">
        <v>636</v>
      </c>
      <c r="I110" t="str">
        <f t="shared" si="1"/>
        <v>SpecialtyHistorical Beer (27)Historical Beer: Piwo Grodziskie (27(v))</v>
      </c>
    </row>
    <row r="111" spans="1:9" x14ac:dyDescent="0.15">
      <c r="A111" s="162"/>
      <c r="B111" s="162"/>
      <c r="C111" s="162"/>
      <c r="D111" s="13" t="s">
        <v>357</v>
      </c>
      <c r="E111" s="13" t="s">
        <v>632</v>
      </c>
      <c r="F111" s="13" t="s">
        <v>459</v>
      </c>
      <c r="G111" s="13"/>
      <c r="H111" s="13" t="s">
        <v>637</v>
      </c>
      <c r="I111" t="str">
        <f t="shared" si="1"/>
        <v>SpecialtyHistorical Beer (27)Historical Beer: Roggenbier (27(viii))</v>
      </c>
    </row>
    <row r="112" spans="1:9" x14ac:dyDescent="0.15">
      <c r="A112" s="162"/>
      <c r="B112" s="162"/>
      <c r="C112" s="162"/>
      <c r="D112" s="13" t="s">
        <v>357</v>
      </c>
      <c r="E112" s="13" t="s">
        <v>632</v>
      </c>
      <c r="F112" s="13" t="s">
        <v>460</v>
      </c>
      <c r="G112" s="13"/>
      <c r="H112" s="13" t="s">
        <v>638</v>
      </c>
      <c r="I112" t="str">
        <f t="shared" si="1"/>
        <v>SpecialtyHistorical Beer (27)Historical Beer: Sahti (27(ix))</v>
      </c>
    </row>
    <row r="113" spans="1:9" x14ac:dyDescent="0.15">
      <c r="A113" s="162"/>
      <c r="B113" s="162"/>
      <c r="C113" s="162"/>
      <c r="D113" s="13" t="s">
        <v>357</v>
      </c>
      <c r="E113" s="13" t="s">
        <v>639</v>
      </c>
      <c r="F113" s="13"/>
      <c r="G113" s="13"/>
      <c r="H113" s="13" t="s">
        <v>2124</v>
      </c>
      <c r="I113" t="str">
        <f t="shared" si="1"/>
        <v>SpecialtyInternational Lager (2)</v>
      </c>
    </row>
    <row r="114" spans="1:9" x14ac:dyDescent="0.15">
      <c r="A114" s="162"/>
      <c r="B114" s="162"/>
      <c r="C114" s="162"/>
      <c r="D114" s="13" t="s">
        <v>357</v>
      </c>
      <c r="E114" s="13" t="s">
        <v>639</v>
      </c>
      <c r="F114" s="13" t="s">
        <v>432</v>
      </c>
      <c r="G114" s="13"/>
      <c r="H114" s="13" t="s">
        <v>640</v>
      </c>
      <c r="I114" t="str">
        <f t="shared" si="1"/>
        <v>SpecialtyInternational Lager (2)International Amber Lager (2B)</v>
      </c>
    </row>
    <row r="115" spans="1:9" x14ac:dyDescent="0.15">
      <c r="A115" s="162"/>
      <c r="B115" s="162"/>
      <c r="C115" s="162"/>
      <c r="D115" s="13" t="s">
        <v>357</v>
      </c>
      <c r="E115" s="13" t="s">
        <v>639</v>
      </c>
      <c r="F115" s="13" t="s">
        <v>433</v>
      </c>
      <c r="G115" s="13"/>
      <c r="H115" s="13" t="s">
        <v>641</v>
      </c>
      <c r="I115" t="str">
        <f t="shared" si="1"/>
        <v>SpecialtyInternational Lager (2)International Dark Lager (2C)</v>
      </c>
    </row>
    <row r="116" spans="1:9" x14ac:dyDescent="0.15">
      <c r="A116" s="162"/>
      <c r="B116" s="162"/>
      <c r="C116" s="162"/>
      <c r="D116" s="13" t="s">
        <v>357</v>
      </c>
      <c r="E116" s="13" t="s">
        <v>447</v>
      </c>
      <c r="F116" s="13"/>
      <c r="G116" s="13"/>
      <c r="H116" s="13" t="s">
        <v>642</v>
      </c>
      <c r="I116" t="str">
        <f t="shared" si="1"/>
        <v>SpecialtyIrish Red Ale (15A)</v>
      </c>
    </row>
    <row r="117" spans="1:9" x14ac:dyDescent="0.15">
      <c r="A117" s="162"/>
      <c r="B117" s="162"/>
      <c r="C117" s="162"/>
      <c r="D117" s="13" t="s">
        <v>357</v>
      </c>
      <c r="E117" s="13" t="s">
        <v>440</v>
      </c>
      <c r="F117" s="13"/>
      <c r="G117" s="13"/>
      <c r="H117" s="13" t="s">
        <v>643</v>
      </c>
      <c r="I117" t="str">
        <f t="shared" si="1"/>
        <v>SpecialtyKellerbier: Amber Kellerbier (7C(ii))</v>
      </c>
    </row>
    <row r="118" spans="1:9" x14ac:dyDescent="0.15">
      <c r="A118" s="162"/>
      <c r="B118" s="162"/>
      <c r="C118" s="162"/>
      <c r="D118" s="13" t="s">
        <v>357</v>
      </c>
      <c r="E118" s="13" t="s">
        <v>439</v>
      </c>
      <c r="F118" s="13"/>
      <c r="G118" s="13"/>
      <c r="H118" s="13" t="s">
        <v>644</v>
      </c>
      <c r="I118" t="str">
        <f t="shared" si="1"/>
        <v>SpecialtyKellerbier: Pale Kellerbier (7C(i))</v>
      </c>
    </row>
    <row r="119" spans="1:9" x14ac:dyDescent="0.15">
      <c r="A119" s="162"/>
      <c r="B119" s="162"/>
      <c r="C119" s="162"/>
      <c r="D119" s="13" t="s">
        <v>357</v>
      </c>
      <c r="E119" s="13" t="s">
        <v>645</v>
      </c>
      <c r="F119" s="13"/>
      <c r="G119" s="13"/>
      <c r="H119" s="13" t="s">
        <v>2125</v>
      </c>
      <c r="I119" t="str">
        <f t="shared" si="1"/>
        <v>SpecialtyMonastic Ale (26)</v>
      </c>
    </row>
    <row r="120" spans="1:9" x14ac:dyDescent="0.15">
      <c r="A120" s="162"/>
      <c r="B120" s="162"/>
      <c r="C120" s="162"/>
      <c r="D120" s="13" t="s">
        <v>357</v>
      </c>
      <c r="E120" s="13" t="s">
        <v>645</v>
      </c>
      <c r="F120" s="13" t="s">
        <v>456</v>
      </c>
      <c r="G120" s="13"/>
      <c r="H120" s="13" t="s">
        <v>646</v>
      </c>
      <c r="I120" t="str">
        <f t="shared" si="1"/>
        <v>SpecialtyMonastic Ale (26)Belgian Dark Strong Ale (26D)</v>
      </c>
    </row>
    <row r="121" spans="1:9" x14ac:dyDescent="0.15">
      <c r="A121" s="162"/>
      <c r="B121" s="162"/>
      <c r="C121" s="162"/>
      <c r="D121" s="13" t="s">
        <v>357</v>
      </c>
      <c r="E121" s="13" t="s">
        <v>645</v>
      </c>
      <c r="F121" s="13" t="s">
        <v>454</v>
      </c>
      <c r="G121" s="13"/>
      <c r="H121" s="13" t="s">
        <v>647</v>
      </c>
      <c r="I121" t="str">
        <f t="shared" si="1"/>
        <v>SpecialtyMonastic Ale (26)Belgian Dubbel (26B)</v>
      </c>
    </row>
    <row r="122" spans="1:9" x14ac:dyDescent="0.15">
      <c r="A122" s="162"/>
      <c r="B122" s="162"/>
      <c r="C122" s="162"/>
      <c r="D122" s="13" t="s">
        <v>357</v>
      </c>
      <c r="E122" s="13" t="s">
        <v>645</v>
      </c>
      <c r="F122" s="13" t="s">
        <v>455</v>
      </c>
      <c r="G122" s="13"/>
      <c r="H122" s="13" t="s">
        <v>648</v>
      </c>
      <c r="I122" t="str">
        <f t="shared" si="1"/>
        <v>SpecialtyMonastic Ale (26)Belgian Tripel (26C)</v>
      </c>
    </row>
    <row r="123" spans="1:9" x14ac:dyDescent="0.15">
      <c r="A123" s="162"/>
      <c r="B123" s="162"/>
      <c r="C123" s="162"/>
      <c r="D123" s="13" t="s">
        <v>357</v>
      </c>
      <c r="E123" s="13" t="s">
        <v>436</v>
      </c>
      <c r="F123" s="13"/>
      <c r="G123" s="13"/>
      <c r="H123" s="13" t="s">
        <v>649</v>
      </c>
      <c r="I123" t="str">
        <f t="shared" si="1"/>
        <v>SpecialtyRauchbier (6B)</v>
      </c>
    </row>
    <row r="124" spans="1:9" x14ac:dyDescent="0.15">
      <c r="A124" s="162"/>
      <c r="B124" s="162"/>
      <c r="C124" s="162"/>
      <c r="D124" s="13" t="s">
        <v>357</v>
      </c>
      <c r="E124" s="13" t="s">
        <v>446</v>
      </c>
      <c r="F124" s="13"/>
      <c r="G124" s="13"/>
      <c r="H124" s="13" t="s">
        <v>653</v>
      </c>
      <c r="I124" t="str">
        <f t="shared" si="1"/>
        <v>SpecialtyScottish Ale (14)</v>
      </c>
    </row>
    <row r="125" spans="1:9" x14ac:dyDescent="0.15">
      <c r="A125" s="162"/>
      <c r="B125" s="162"/>
      <c r="C125" s="162"/>
      <c r="D125" s="13" t="s">
        <v>357</v>
      </c>
      <c r="E125" s="13" t="s">
        <v>446</v>
      </c>
      <c r="F125" s="13" t="s">
        <v>513</v>
      </c>
      <c r="G125" s="13"/>
      <c r="H125" s="13" t="s">
        <v>650</v>
      </c>
      <c r="I125" t="str">
        <f t="shared" si="1"/>
        <v>SpecialtyScottish Ale (14)Scottish Export (14C)</v>
      </c>
    </row>
    <row r="126" spans="1:9" x14ac:dyDescent="0.15">
      <c r="A126" s="162"/>
      <c r="B126" s="162"/>
      <c r="C126" s="162"/>
      <c r="D126" s="13" t="s">
        <v>357</v>
      </c>
      <c r="E126" s="13" t="s">
        <v>446</v>
      </c>
      <c r="F126" s="13" t="s">
        <v>512</v>
      </c>
      <c r="G126" s="13"/>
      <c r="H126" s="13" t="s">
        <v>651</v>
      </c>
      <c r="I126" t="str">
        <f t="shared" si="1"/>
        <v>SpecialtyScottish Ale (14)Scottish Heavy (14B)</v>
      </c>
    </row>
    <row r="127" spans="1:9" x14ac:dyDescent="0.15">
      <c r="A127" s="162"/>
      <c r="B127" s="162"/>
      <c r="C127" s="162"/>
      <c r="D127" s="13" t="s">
        <v>357</v>
      </c>
      <c r="E127" s="13" t="s">
        <v>446</v>
      </c>
      <c r="F127" s="13" t="s">
        <v>511</v>
      </c>
      <c r="G127" s="13"/>
      <c r="H127" s="13" t="s">
        <v>652</v>
      </c>
      <c r="I127" t="str">
        <f t="shared" si="1"/>
        <v>SpecialtyScottish Ale (14)Scottish Light (14A)</v>
      </c>
    </row>
    <row r="128" spans="1:9" x14ac:dyDescent="0.15">
      <c r="A128" s="162"/>
      <c r="B128" s="162"/>
      <c r="C128" s="162"/>
      <c r="D128" s="13" t="s">
        <v>357</v>
      </c>
      <c r="E128" s="13" t="s">
        <v>654</v>
      </c>
      <c r="F128" s="13"/>
      <c r="G128" s="13"/>
      <c r="H128" s="13" t="s">
        <v>2126</v>
      </c>
      <c r="I128" t="str">
        <f t="shared" si="1"/>
        <v>SpecialtySmoked Beer (32)</v>
      </c>
    </row>
    <row r="129" spans="1:9" x14ac:dyDescent="0.15">
      <c r="A129" s="162"/>
      <c r="B129" s="162"/>
      <c r="C129" s="162"/>
      <c r="D129" s="13" t="s">
        <v>357</v>
      </c>
      <c r="E129" s="13" t="s">
        <v>654</v>
      </c>
      <c r="F129" s="13" t="s">
        <v>468</v>
      </c>
      <c r="G129" s="13"/>
      <c r="H129" s="13" t="s">
        <v>655</v>
      </c>
      <c r="I129" t="str">
        <f t="shared" si="1"/>
        <v>SpecialtySmoked Beer (32)Classic Style Smoked Beer (32A)</v>
      </c>
    </row>
    <row r="130" spans="1:9" x14ac:dyDescent="0.15">
      <c r="A130" s="162"/>
      <c r="B130" s="162"/>
      <c r="C130" s="162"/>
      <c r="D130" s="13" t="s">
        <v>357</v>
      </c>
      <c r="E130" s="13" t="s">
        <v>654</v>
      </c>
      <c r="F130" s="13" t="s">
        <v>469</v>
      </c>
      <c r="G130" s="13"/>
      <c r="H130" s="13" t="s">
        <v>656</v>
      </c>
      <c r="I130" t="str">
        <f t="shared" ref="I130:I136" si="2">D130&amp;E130&amp;F130</f>
        <v>SpecialtySmoked Beer (32)Specialty Smoked Beer (32B)</v>
      </c>
    </row>
    <row r="131" spans="1:9" x14ac:dyDescent="0.15">
      <c r="A131" s="162"/>
      <c r="B131" s="162"/>
      <c r="C131" s="162"/>
      <c r="D131" s="13" t="s">
        <v>357</v>
      </c>
      <c r="E131" s="13" t="s">
        <v>461</v>
      </c>
      <c r="F131" s="13"/>
      <c r="G131" s="13"/>
      <c r="H131" s="13" t="s">
        <v>657</v>
      </c>
      <c r="I131" t="str">
        <f t="shared" si="2"/>
        <v>SpecialtySpecialty Beer (27(x))</v>
      </c>
    </row>
    <row r="132" spans="1:9" x14ac:dyDescent="0.15">
      <c r="A132" s="162"/>
      <c r="B132" s="162"/>
      <c r="C132" s="162"/>
      <c r="D132" s="13" t="s">
        <v>357</v>
      </c>
      <c r="E132" s="13" t="s">
        <v>658</v>
      </c>
      <c r="F132" s="13"/>
      <c r="G132" s="13"/>
      <c r="H132" s="13" t="s">
        <v>2127</v>
      </c>
      <c r="I132" t="str">
        <f t="shared" si="2"/>
        <v>SpecialtySpecialty Beer (34)</v>
      </c>
    </row>
    <row r="133" spans="1:9" x14ac:dyDescent="0.15">
      <c r="A133" s="162"/>
      <c r="B133" s="162"/>
      <c r="C133" s="162"/>
      <c r="D133" s="13" t="s">
        <v>357</v>
      </c>
      <c r="E133" s="13" t="s">
        <v>658</v>
      </c>
      <c r="F133" s="13" t="s">
        <v>659</v>
      </c>
      <c r="G133" s="13"/>
      <c r="H133" s="13" t="s">
        <v>660</v>
      </c>
      <c r="I133" t="str">
        <f t="shared" si="2"/>
        <v>SpecialtySpecialty Beer (34)Commercial Specialty Beer (34A)</v>
      </c>
    </row>
    <row r="134" spans="1:9" x14ac:dyDescent="0.15">
      <c r="A134" s="162"/>
      <c r="B134" s="162"/>
      <c r="C134" s="162"/>
      <c r="D134" s="13" t="s">
        <v>357</v>
      </c>
      <c r="E134" s="13" t="s">
        <v>658</v>
      </c>
      <c r="F134" s="13" t="s">
        <v>473</v>
      </c>
      <c r="G134" s="13"/>
      <c r="H134" s="13" t="s">
        <v>661</v>
      </c>
      <c r="I134" t="str">
        <f t="shared" si="2"/>
        <v>SpecialtySpecialty Beer (34)Experimental Beer (34C)</v>
      </c>
    </row>
    <row r="135" spans="1:9" x14ac:dyDescent="0.15">
      <c r="A135" s="162"/>
      <c r="B135" s="162"/>
      <c r="C135" s="162"/>
      <c r="D135" s="13" t="s">
        <v>357</v>
      </c>
      <c r="E135" s="13" t="s">
        <v>658</v>
      </c>
      <c r="F135" s="13" t="s">
        <v>472</v>
      </c>
      <c r="G135" s="13"/>
      <c r="H135" s="13" t="s">
        <v>662</v>
      </c>
      <c r="I135" t="str">
        <f t="shared" si="2"/>
        <v>SpecialtySpecialty Beer (34)Mixed-Style Beer (34B)</v>
      </c>
    </row>
    <row r="136" spans="1:9" x14ac:dyDescent="0.15">
      <c r="A136" s="162"/>
      <c r="B136" s="162"/>
      <c r="C136" s="162"/>
      <c r="D136" s="13" t="s">
        <v>357</v>
      </c>
      <c r="E136" s="13" t="s">
        <v>663</v>
      </c>
      <c r="F136" s="13"/>
      <c r="G136" s="13"/>
      <c r="H136" s="13" t="s">
        <v>2128</v>
      </c>
      <c r="I136" t="str">
        <f t="shared" si="2"/>
        <v>SpecialtySpiced Beer (30)</v>
      </c>
    </row>
    <row r="137" spans="1:9" x14ac:dyDescent="0.15">
      <c r="A137" s="162"/>
      <c r="B137" s="162"/>
      <c r="C137" s="162"/>
      <c r="D137" s="13" t="s">
        <v>357</v>
      </c>
      <c r="E137" s="13" t="s">
        <v>663</v>
      </c>
      <c r="F137" s="13" t="s">
        <v>464</v>
      </c>
      <c r="G137" s="13"/>
      <c r="H137" s="13" t="s">
        <v>664</v>
      </c>
      <c r="I137" t="str">
        <f t="shared" ref="I137:I167" si="3">D137&amp;E137&amp;F137</f>
        <v>SpecialtySpiced Beer (30)Autumn Seasonal Beer (30B)</v>
      </c>
    </row>
    <row r="138" spans="1:9" x14ac:dyDescent="0.15">
      <c r="A138" s="162"/>
      <c r="B138" s="162"/>
      <c r="C138" s="162"/>
      <c r="D138" s="13" t="s">
        <v>357</v>
      </c>
      <c r="E138" s="13" t="s">
        <v>663</v>
      </c>
      <c r="F138" s="13" t="s">
        <v>665</v>
      </c>
      <c r="G138" s="13"/>
      <c r="H138" s="13" t="s">
        <v>666</v>
      </c>
      <c r="I138" t="str">
        <f t="shared" si="3"/>
        <v>SpecialtySpiced Beer (30)Specialty Spiced Beer</v>
      </c>
    </row>
    <row r="139" spans="1:9" x14ac:dyDescent="0.15">
      <c r="A139" s="162"/>
      <c r="B139" s="162"/>
      <c r="C139" s="162"/>
      <c r="D139" s="13" t="s">
        <v>357</v>
      </c>
      <c r="E139" s="13" t="s">
        <v>663</v>
      </c>
      <c r="F139" s="13" t="s">
        <v>463</v>
      </c>
      <c r="G139" s="13"/>
      <c r="H139" s="13" t="s">
        <v>667</v>
      </c>
      <c r="I139" t="str">
        <f t="shared" si="3"/>
        <v>SpecialtySpiced Beer (30)Spice, Herb, or Vegetable Beer (30A)</v>
      </c>
    </row>
    <row r="140" spans="1:9" x14ac:dyDescent="0.15">
      <c r="A140" s="162"/>
      <c r="B140" s="162"/>
      <c r="C140" s="162"/>
      <c r="D140" s="13" t="s">
        <v>357</v>
      </c>
      <c r="E140" s="13" t="s">
        <v>663</v>
      </c>
      <c r="F140" s="13" t="s">
        <v>465</v>
      </c>
      <c r="G140" s="13"/>
      <c r="H140" s="13" t="s">
        <v>668</v>
      </c>
      <c r="I140" t="str">
        <f t="shared" si="3"/>
        <v>SpecialtySpiced Beer (30)Winter Seasonal Beer (30C)</v>
      </c>
    </row>
    <row r="141" spans="1:9" x14ac:dyDescent="0.15">
      <c r="A141" s="162"/>
      <c r="B141" s="162"/>
      <c r="C141" s="162"/>
      <c r="D141" s="13" t="s">
        <v>357</v>
      </c>
      <c r="E141" s="13" t="s">
        <v>669</v>
      </c>
      <c r="F141" s="13"/>
      <c r="G141" s="13"/>
      <c r="H141" s="13" t="s">
        <v>2129</v>
      </c>
      <c r="I141" t="str">
        <f t="shared" si="3"/>
        <v>SpecialtyStrong American Ale (22)</v>
      </c>
    </row>
    <row r="142" spans="1:9" x14ac:dyDescent="0.15">
      <c r="A142" s="162"/>
      <c r="B142" s="162"/>
      <c r="C142" s="162"/>
      <c r="D142" s="13" t="s">
        <v>357</v>
      </c>
      <c r="E142" s="13" t="s">
        <v>669</v>
      </c>
      <c r="F142" s="13" t="s">
        <v>452</v>
      </c>
      <c r="G142" s="13"/>
      <c r="H142" s="13" t="s">
        <v>670</v>
      </c>
      <c r="I142" t="str">
        <f t="shared" si="3"/>
        <v>SpecialtyStrong American Ale (22)American Barleywine (22C)</v>
      </c>
    </row>
    <row r="143" spans="1:9" x14ac:dyDescent="0.15">
      <c r="A143" s="162"/>
      <c r="B143" s="162"/>
      <c r="C143" s="162"/>
      <c r="D143" s="13" t="s">
        <v>357</v>
      </c>
      <c r="E143" s="13" t="s">
        <v>669</v>
      </c>
      <c r="F143" s="13" t="s">
        <v>451</v>
      </c>
      <c r="G143" s="13"/>
      <c r="H143" s="13" t="s">
        <v>671</v>
      </c>
      <c r="I143" t="str">
        <f t="shared" si="3"/>
        <v>SpecialtyStrong American Ale (22)American Strong Ale (22B)</v>
      </c>
    </row>
    <row r="144" spans="1:9" x14ac:dyDescent="0.15">
      <c r="A144" s="162"/>
      <c r="B144" s="162"/>
      <c r="C144" s="162"/>
      <c r="D144" s="13" t="s">
        <v>357</v>
      </c>
      <c r="E144" s="13" t="s">
        <v>669</v>
      </c>
      <c r="F144" s="13" t="s">
        <v>453</v>
      </c>
      <c r="G144" s="13"/>
      <c r="H144" s="13" t="s">
        <v>672</v>
      </c>
      <c r="I144" t="str">
        <f t="shared" si="3"/>
        <v>SpecialtyStrong American Ale (22)Wheatwine (22D)</v>
      </c>
    </row>
    <row r="145" spans="1:9" x14ac:dyDescent="0.15">
      <c r="A145" s="162"/>
      <c r="B145" s="162"/>
      <c r="C145" s="162"/>
      <c r="D145" s="13" t="s">
        <v>357</v>
      </c>
      <c r="E145" s="13" t="s">
        <v>448</v>
      </c>
      <c r="F145" s="13"/>
      <c r="G145" s="13"/>
      <c r="H145" s="13" t="s">
        <v>677</v>
      </c>
      <c r="I145" t="str">
        <f t="shared" si="3"/>
        <v>SpecialtyStrong British Ale (17)</v>
      </c>
    </row>
    <row r="146" spans="1:9" x14ac:dyDescent="0.15">
      <c r="A146" s="162"/>
      <c r="B146" s="162"/>
      <c r="C146" s="162"/>
      <c r="D146" s="13" t="s">
        <v>357</v>
      </c>
      <c r="E146" s="13" t="s">
        <v>448</v>
      </c>
      <c r="F146" s="13" t="s">
        <v>514</v>
      </c>
      <c r="G146" s="13"/>
      <c r="H146" s="13" t="s">
        <v>673</v>
      </c>
      <c r="I146" t="str">
        <f t="shared" si="3"/>
        <v>SpecialtyStrong British Ale (17)British Strong Ale (17A)</v>
      </c>
    </row>
    <row r="147" spans="1:9" x14ac:dyDescent="0.15">
      <c r="A147" s="162"/>
      <c r="B147" s="162"/>
      <c r="C147" s="162"/>
      <c r="D147" s="13" t="s">
        <v>357</v>
      </c>
      <c r="E147" s="13" t="s">
        <v>448</v>
      </c>
      <c r="F147" s="13" t="s">
        <v>517</v>
      </c>
      <c r="G147" s="13"/>
      <c r="H147" s="13" t="s">
        <v>674</v>
      </c>
      <c r="I147" t="str">
        <f t="shared" si="3"/>
        <v>SpecialtyStrong British Ale (17)English Barleywine (17D)</v>
      </c>
    </row>
    <row r="148" spans="1:9" x14ac:dyDescent="0.15">
      <c r="A148" s="162"/>
      <c r="B148" s="162"/>
      <c r="C148" s="162"/>
      <c r="D148" s="13" t="s">
        <v>357</v>
      </c>
      <c r="E148" s="13" t="s">
        <v>448</v>
      </c>
      <c r="F148" s="13" t="s">
        <v>515</v>
      </c>
      <c r="G148" s="13"/>
      <c r="H148" s="13" t="s">
        <v>675</v>
      </c>
      <c r="I148" t="str">
        <f t="shared" si="3"/>
        <v>SpecialtyStrong British Ale (17)Old Ale (17B)</v>
      </c>
    </row>
    <row r="149" spans="1:9" x14ac:dyDescent="0.15">
      <c r="A149" s="162"/>
      <c r="B149" s="162"/>
      <c r="C149" s="162"/>
      <c r="D149" s="13" t="s">
        <v>357</v>
      </c>
      <c r="E149" s="13" t="s">
        <v>448</v>
      </c>
      <c r="F149" s="13" t="s">
        <v>516</v>
      </c>
      <c r="G149" s="13"/>
      <c r="H149" s="13" t="s">
        <v>676</v>
      </c>
      <c r="I149" t="str">
        <f t="shared" si="3"/>
        <v>SpecialtyStrong British Ale (17)Wee Heavy (17C)</v>
      </c>
    </row>
    <row r="150" spans="1:9" x14ac:dyDescent="0.15">
      <c r="A150" s="162"/>
      <c r="B150" s="162"/>
      <c r="C150" s="162"/>
      <c r="D150" s="13" t="s">
        <v>357</v>
      </c>
      <c r="E150" s="13" t="s">
        <v>678</v>
      </c>
      <c r="F150" s="13"/>
      <c r="G150" s="13"/>
      <c r="H150" s="13" t="s">
        <v>2130</v>
      </c>
      <c r="I150" t="str">
        <f t="shared" si="3"/>
        <v>SpecialtyStrong European Beer (9)</v>
      </c>
    </row>
    <row r="151" spans="1:9" x14ac:dyDescent="0.15">
      <c r="A151" s="162"/>
      <c r="B151" s="162"/>
      <c r="C151" s="162"/>
      <c r="D151" s="13" t="s">
        <v>357</v>
      </c>
      <c r="E151" s="13" t="s">
        <v>678</v>
      </c>
      <c r="F151" s="13" t="s">
        <v>442</v>
      </c>
      <c r="G151" s="13"/>
      <c r="H151" s="13" t="s">
        <v>679</v>
      </c>
      <c r="I151" t="str">
        <f t="shared" si="3"/>
        <v>SpecialtyStrong European Beer (9)Doppelbock (9A)</v>
      </c>
    </row>
    <row r="152" spans="1:9" x14ac:dyDescent="0.15">
      <c r="A152" s="162"/>
      <c r="B152" s="162"/>
      <c r="C152" s="162"/>
      <c r="D152" s="13" t="s">
        <v>357</v>
      </c>
      <c r="E152" s="13" t="s">
        <v>678</v>
      </c>
      <c r="F152" s="13" t="s">
        <v>443</v>
      </c>
      <c r="G152" s="13"/>
      <c r="H152" s="13" t="s">
        <v>680</v>
      </c>
      <c r="I152" t="str">
        <f t="shared" si="3"/>
        <v>SpecialtyStrong European Beer (9)Eisbock (9B)</v>
      </c>
    </row>
    <row r="153" spans="1:9" x14ac:dyDescent="0.15">
      <c r="A153" s="162"/>
      <c r="B153" s="162"/>
      <c r="C153" s="162"/>
      <c r="D153" s="13" t="s">
        <v>357</v>
      </c>
      <c r="E153" s="13" t="s">
        <v>681</v>
      </c>
      <c r="F153" s="13"/>
      <c r="G153" s="13"/>
      <c r="H153" s="13" t="s">
        <v>2131</v>
      </c>
      <c r="I153" t="str">
        <f t="shared" si="3"/>
        <v>SpecialtyWood Beer (33)</v>
      </c>
    </row>
    <row r="154" spans="1:9" x14ac:dyDescent="0.15">
      <c r="A154" s="162"/>
      <c r="B154" s="162"/>
      <c r="C154" s="162"/>
      <c r="D154" s="13" t="s">
        <v>357</v>
      </c>
      <c r="E154" s="13" t="s">
        <v>681</v>
      </c>
      <c r="F154" s="13" t="s">
        <v>471</v>
      </c>
      <c r="G154" s="13"/>
      <c r="H154" s="13" t="s">
        <v>682</v>
      </c>
      <c r="I154" t="str">
        <f t="shared" si="3"/>
        <v>SpecialtyWood Beer (33)Specialty Wood-Aged Beer (33B)</v>
      </c>
    </row>
    <row r="155" spans="1:9" x14ac:dyDescent="0.15">
      <c r="A155" s="162"/>
      <c r="B155" s="162"/>
      <c r="C155" s="162"/>
      <c r="D155" s="13" t="s">
        <v>357</v>
      </c>
      <c r="E155" s="13" t="s">
        <v>681</v>
      </c>
      <c r="F155" s="13" t="s">
        <v>470</v>
      </c>
      <c r="G155" s="13"/>
      <c r="H155" s="13" t="s">
        <v>683</v>
      </c>
      <c r="I155" t="str">
        <f t="shared" si="3"/>
        <v>SpecialtyWood Beer (33)Wood-Aged Beer (33A)</v>
      </c>
    </row>
    <row r="156" spans="1:9" x14ac:dyDescent="0.15">
      <c r="A156" s="162"/>
      <c r="B156" s="162"/>
      <c r="C156" s="162"/>
      <c r="D156" s="13" t="s">
        <v>352</v>
      </c>
      <c r="E156" s="13"/>
      <c r="F156" s="13"/>
      <c r="G156" s="13"/>
      <c r="H156" s="13" t="s">
        <v>391</v>
      </c>
      <c r="I156" t="str">
        <f t="shared" si="3"/>
        <v>Wheat</v>
      </c>
    </row>
    <row r="157" spans="1:9" x14ac:dyDescent="0.15">
      <c r="A157" s="162"/>
      <c r="B157" s="162"/>
      <c r="C157" s="162"/>
      <c r="D157" s="13" t="s">
        <v>352</v>
      </c>
      <c r="E157" s="13" t="s">
        <v>476</v>
      </c>
      <c r="F157" s="13"/>
      <c r="G157" s="13"/>
      <c r="H157" s="13" t="s">
        <v>684</v>
      </c>
      <c r="I157" t="str">
        <f t="shared" si="3"/>
        <v>WheatAmerican Wheat Beer (1D)</v>
      </c>
    </row>
    <row r="158" spans="1:9" x14ac:dyDescent="0.15">
      <c r="A158" s="162"/>
      <c r="B158" s="162"/>
      <c r="C158" s="162"/>
      <c r="D158" s="13" t="s">
        <v>352</v>
      </c>
      <c r="E158" s="13" t="s">
        <v>474</v>
      </c>
      <c r="F158" s="13"/>
      <c r="G158" s="13"/>
      <c r="H158" s="13" t="s">
        <v>688</v>
      </c>
      <c r="I158" t="str">
        <f t="shared" si="3"/>
        <v>WheatGerman Wheat Beer (10)</v>
      </c>
    </row>
    <row r="159" spans="1:9" x14ac:dyDescent="0.15">
      <c r="A159" s="162"/>
      <c r="B159" s="162"/>
      <c r="C159" s="162"/>
      <c r="D159" s="13" t="s">
        <v>352</v>
      </c>
      <c r="E159" s="13" t="s">
        <v>474</v>
      </c>
      <c r="F159" s="13" t="s">
        <v>522</v>
      </c>
      <c r="G159" s="13"/>
      <c r="H159" s="13" t="s">
        <v>685</v>
      </c>
      <c r="I159" t="str">
        <f t="shared" si="3"/>
        <v>WheatGerman Wheat Beer (10)Dunkles Weissbier (10B)</v>
      </c>
    </row>
    <row r="160" spans="1:9" x14ac:dyDescent="0.15">
      <c r="A160" s="162"/>
      <c r="B160" s="162"/>
      <c r="C160" s="162"/>
      <c r="D160" s="13" t="s">
        <v>352</v>
      </c>
      <c r="E160" s="13" t="s">
        <v>474</v>
      </c>
      <c r="F160" s="13" t="s">
        <v>521</v>
      </c>
      <c r="G160" s="13"/>
      <c r="H160" s="13" t="s">
        <v>686</v>
      </c>
      <c r="I160" t="str">
        <f t="shared" si="3"/>
        <v>WheatGerman Wheat Beer (10)Weissbier (10A)</v>
      </c>
    </row>
    <row r="161" spans="1:9" x14ac:dyDescent="0.15">
      <c r="A161" s="162"/>
      <c r="B161" s="162"/>
      <c r="C161" s="162"/>
      <c r="D161" s="13" t="s">
        <v>352</v>
      </c>
      <c r="E161" s="13" t="s">
        <v>474</v>
      </c>
      <c r="F161" s="13" t="s">
        <v>523</v>
      </c>
      <c r="G161" s="13"/>
      <c r="H161" s="13" t="s">
        <v>687</v>
      </c>
      <c r="I161" t="str">
        <f t="shared" si="3"/>
        <v>WheatGerman Wheat Beer (10)Weizenbock (10C)</v>
      </c>
    </row>
    <row r="162" spans="1:9" x14ac:dyDescent="0.15">
      <c r="A162" s="162"/>
      <c r="B162" s="162"/>
      <c r="C162" s="162"/>
      <c r="D162" s="13" t="s">
        <v>352</v>
      </c>
      <c r="E162" s="13" t="s">
        <v>475</v>
      </c>
      <c r="F162" s="13"/>
      <c r="G162" s="13"/>
      <c r="H162" s="13" t="s">
        <v>689</v>
      </c>
      <c r="I162" t="str">
        <f t="shared" si="3"/>
        <v>WheatWitbier (24A)</v>
      </c>
    </row>
    <row r="163" spans="1:9" x14ac:dyDescent="0.15">
      <c r="A163" s="162"/>
      <c r="B163" s="162"/>
      <c r="C163" s="162"/>
      <c r="D163" s="13" t="s">
        <v>157</v>
      </c>
      <c r="E163" s="13" t="s">
        <v>160</v>
      </c>
      <c r="F163" s="13"/>
      <c r="G163" s="13"/>
      <c r="H163" s="13" t="s">
        <v>694</v>
      </c>
      <c r="I163" t="str">
        <f t="shared" si="3"/>
        <v>MadeiraBual &amp; Other Medium Sweet Styles</v>
      </c>
    </row>
    <row r="164" spans="1:9" x14ac:dyDescent="0.15">
      <c r="A164" s="162"/>
      <c r="B164" s="162"/>
      <c r="C164" s="162"/>
      <c r="D164" s="13" t="s">
        <v>157</v>
      </c>
      <c r="E164" s="13" t="s">
        <v>695</v>
      </c>
      <c r="F164" s="13"/>
      <c r="G164" s="13"/>
      <c r="H164" s="13" t="s">
        <v>696</v>
      </c>
      <c r="I164" t="str">
        <f t="shared" si="3"/>
        <v>MadeiraMalmsey &amp; Other Sweet</v>
      </c>
    </row>
    <row r="165" spans="1:9" x14ac:dyDescent="0.15">
      <c r="A165" s="162"/>
      <c r="B165" s="162"/>
      <c r="C165" s="162"/>
      <c r="D165" s="13" t="s">
        <v>157</v>
      </c>
      <c r="E165" s="13" t="s">
        <v>158</v>
      </c>
      <c r="F165" s="13"/>
      <c r="G165" s="13"/>
      <c r="H165" s="13" t="s">
        <v>697</v>
      </c>
      <c r="I165" t="str">
        <f t="shared" si="3"/>
        <v>MadeiraSercial &amp; Other Dry Styles</v>
      </c>
    </row>
    <row r="166" spans="1:9" x14ac:dyDescent="0.15">
      <c r="A166" s="162"/>
      <c r="B166" s="162"/>
      <c r="C166" s="162"/>
      <c r="D166" s="13" t="s">
        <v>157</v>
      </c>
      <c r="E166" s="13" t="s">
        <v>159</v>
      </c>
      <c r="F166" s="13"/>
      <c r="G166" s="13"/>
      <c r="H166" s="13" t="s">
        <v>698</v>
      </c>
      <c r="I166" t="str">
        <f t="shared" si="3"/>
        <v>MadeiraVerdelho &amp; Other Medium Dry Styles</v>
      </c>
    </row>
    <row r="167" spans="1:9" x14ac:dyDescent="0.15">
      <c r="A167" s="162"/>
      <c r="B167" s="162"/>
      <c r="C167" s="162"/>
      <c r="D167" s="13" t="s">
        <v>161</v>
      </c>
      <c r="E167" s="13" t="s">
        <v>699</v>
      </c>
      <c r="F167" s="13"/>
      <c r="G167" s="13"/>
      <c r="H167" s="13" t="s">
        <v>700</v>
      </c>
      <c r="I167" t="str">
        <f t="shared" si="3"/>
        <v>Port10 Year Tawny</v>
      </c>
    </row>
    <row r="168" spans="1:9" x14ac:dyDescent="0.15">
      <c r="A168" s="162"/>
      <c r="B168" s="162"/>
      <c r="C168" s="162"/>
      <c r="D168" s="13" t="s">
        <v>161</v>
      </c>
      <c r="E168" s="13" t="s">
        <v>701</v>
      </c>
      <c r="F168" s="13"/>
      <c r="G168" s="13"/>
      <c r="H168" s="13" t="s">
        <v>702</v>
      </c>
      <c r="I168" t="str">
        <f t="shared" ref="I168:I190" si="4">D168&amp;E168&amp;F168</f>
        <v>Port20 Year Tawny</v>
      </c>
    </row>
    <row r="169" spans="1:9" x14ac:dyDescent="0.15">
      <c r="A169" s="162"/>
      <c r="B169" s="162"/>
      <c r="C169" s="162"/>
      <c r="D169" s="13" t="s">
        <v>161</v>
      </c>
      <c r="E169" s="13" t="s">
        <v>703</v>
      </c>
      <c r="F169" s="13"/>
      <c r="G169" s="13"/>
      <c r="H169" s="13" t="s">
        <v>704</v>
      </c>
      <c r="I169" t="str">
        <f t="shared" si="4"/>
        <v>Port30 Year Tawny</v>
      </c>
    </row>
    <row r="170" spans="1:9" x14ac:dyDescent="0.15">
      <c r="A170" s="162"/>
      <c r="B170" s="162"/>
      <c r="C170" s="162"/>
      <c r="D170" s="13" t="s">
        <v>161</v>
      </c>
      <c r="E170" s="13" t="s">
        <v>705</v>
      </c>
      <c r="F170" s="13"/>
      <c r="G170" s="13"/>
      <c r="H170" s="13" t="s">
        <v>706</v>
      </c>
      <c r="I170" t="str">
        <f t="shared" si="4"/>
        <v>Port40 Year Tawny</v>
      </c>
    </row>
    <row r="171" spans="1:9" x14ac:dyDescent="0.15">
      <c r="A171" s="162"/>
      <c r="B171" s="162"/>
      <c r="C171" s="162"/>
      <c r="D171" s="13" t="s">
        <v>161</v>
      </c>
      <c r="E171" s="13" t="s">
        <v>168</v>
      </c>
      <c r="F171" s="13"/>
      <c r="G171" s="13"/>
      <c r="H171" s="13" t="s">
        <v>707</v>
      </c>
      <c r="I171" t="str">
        <f t="shared" si="4"/>
        <v>PortColheita</v>
      </c>
    </row>
    <row r="172" spans="1:9" x14ac:dyDescent="0.15">
      <c r="A172" s="162"/>
      <c r="B172" s="162"/>
      <c r="C172" s="162"/>
      <c r="D172" s="13" t="s">
        <v>161</v>
      </c>
      <c r="E172" s="13" t="s">
        <v>166</v>
      </c>
      <c r="F172" s="13"/>
      <c r="G172" s="13"/>
      <c r="H172" s="13" t="s">
        <v>708</v>
      </c>
      <c r="I172" t="str">
        <f t="shared" si="4"/>
        <v>PortCrusted</v>
      </c>
    </row>
    <row r="173" spans="1:9" x14ac:dyDescent="0.15">
      <c r="A173" s="162"/>
      <c r="B173" s="162"/>
      <c r="C173" s="162"/>
      <c r="D173" s="13" t="s">
        <v>161</v>
      </c>
      <c r="E173" s="13" t="s">
        <v>709</v>
      </c>
      <c r="F173" s="13"/>
      <c r="G173" s="13"/>
      <c r="H173" s="13" t="s">
        <v>710</v>
      </c>
      <c r="I173" t="str">
        <f t="shared" si="4"/>
        <v>PortLate Bottled Vintage</v>
      </c>
    </row>
    <row r="174" spans="1:9" x14ac:dyDescent="0.15">
      <c r="A174" s="162"/>
      <c r="B174" s="162"/>
      <c r="C174" s="162"/>
      <c r="D174" s="13" t="s">
        <v>161</v>
      </c>
      <c r="E174" s="13" t="s">
        <v>711</v>
      </c>
      <c r="F174" s="13"/>
      <c r="G174" s="13"/>
      <c r="H174" s="13" t="s">
        <v>712</v>
      </c>
      <c r="I174" t="str">
        <f t="shared" si="4"/>
        <v>PortPink</v>
      </c>
    </row>
    <row r="175" spans="1:9" x14ac:dyDescent="0.15">
      <c r="A175" s="162"/>
      <c r="B175" s="162"/>
      <c r="C175" s="162"/>
      <c r="D175" s="13" t="s">
        <v>161</v>
      </c>
      <c r="E175" s="13" t="s">
        <v>165</v>
      </c>
      <c r="F175" s="13"/>
      <c r="G175" s="13"/>
      <c r="H175" s="13" t="s">
        <v>713</v>
      </c>
      <c r="I175" t="str">
        <f t="shared" si="4"/>
        <v>PortReserve</v>
      </c>
    </row>
    <row r="176" spans="1:9" x14ac:dyDescent="0.15">
      <c r="A176" s="162"/>
      <c r="B176" s="162"/>
      <c r="C176" s="162"/>
      <c r="D176" s="13" t="s">
        <v>161</v>
      </c>
      <c r="E176" s="13" t="s">
        <v>163</v>
      </c>
      <c r="F176" s="13"/>
      <c r="G176" s="13"/>
      <c r="H176" s="13" t="s">
        <v>714</v>
      </c>
      <c r="I176" t="str">
        <f t="shared" si="4"/>
        <v>PortRuby</v>
      </c>
    </row>
    <row r="177" spans="1:9" x14ac:dyDescent="0.15">
      <c r="A177" s="162"/>
      <c r="B177" s="162"/>
      <c r="C177" s="162"/>
      <c r="D177" s="13" t="s">
        <v>161</v>
      </c>
      <c r="E177" s="13" t="s">
        <v>167</v>
      </c>
      <c r="F177" s="13"/>
      <c r="G177" s="13"/>
      <c r="H177" s="13" t="s">
        <v>715</v>
      </c>
      <c r="I177" t="str">
        <f t="shared" si="4"/>
        <v>PortSingle Quinta Vintage</v>
      </c>
    </row>
    <row r="178" spans="1:9" x14ac:dyDescent="0.15">
      <c r="A178" s="162"/>
      <c r="B178" s="162"/>
      <c r="C178" s="162"/>
      <c r="D178" s="13" t="s">
        <v>161</v>
      </c>
      <c r="E178" s="13" t="s">
        <v>164</v>
      </c>
      <c r="F178" s="13"/>
      <c r="G178" s="13"/>
      <c r="H178" s="13" t="s">
        <v>716</v>
      </c>
      <c r="I178" t="str">
        <f t="shared" si="4"/>
        <v>PortTawny</v>
      </c>
    </row>
    <row r="179" spans="1:9" x14ac:dyDescent="0.15">
      <c r="A179" s="162"/>
      <c r="B179" s="162"/>
      <c r="C179" s="162"/>
      <c r="D179" s="13" t="s">
        <v>161</v>
      </c>
      <c r="E179" s="13" t="s">
        <v>17</v>
      </c>
      <c r="F179" s="13"/>
      <c r="G179" s="13"/>
      <c r="H179" s="13" t="s">
        <v>717</v>
      </c>
      <c r="I179" t="str">
        <f t="shared" si="4"/>
        <v>PortVintage</v>
      </c>
    </row>
    <row r="180" spans="1:9" x14ac:dyDescent="0.15">
      <c r="A180" s="162"/>
      <c r="B180" s="162"/>
      <c r="C180" s="162"/>
      <c r="D180" s="13" t="s">
        <v>161</v>
      </c>
      <c r="E180" s="13" t="s">
        <v>162</v>
      </c>
      <c r="F180" s="13"/>
      <c r="G180" s="13"/>
      <c r="H180" s="13" t="s">
        <v>718</v>
      </c>
      <c r="I180" t="str">
        <f t="shared" si="4"/>
        <v>PortWhite</v>
      </c>
    </row>
    <row r="181" spans="1:9" x14ac:dyDescent="0.15">
      <c r="A181" s="162"/>
      <c r="B181" s="162"/>
      <c r="C181" s="162"/>
      <c r="D181" s="13" t="s">
        <v>169</v>
      </c>
      <c r="E181" s="13" t="s">
        <v>327</v>
      </c>
      <c r="F181" s="13"/>
      <c r="G181" s="13"/>
      <c r="H181" s="13" t="s">
        <v>719</v>
      </c>
      <c r="I181" t="str">
        <f t="shared" si="4"/>
        <v>SherryAmontillado</v>
      </c>
    </row>
    <row r="182" spans="1:9" x14ac:dyDescent="0.15">
      <c r="A182" s="162"/>
      <c r="B182" s="162"/>
      <c r="C182" s="162"/>
      <c r="D182" s="13" t="s">
        <v>169</v>
      </c>
      <c r="E182" s="13" t="s">
        <v>175</v>
      </c>
      <c r="F182" s="13"/>
      <c r="G182" s="13"/>
      <c r="H182" s="13" t="s">
        <v>720</v>
      </c>
      <c r="I182" t="str">
        <f t="shared" si="4"/>
        <v>SherryCream</v>
      </c>
    </row>
    <row r="183" spans="1:9" x14ac:dyDescent="0.15">
      <c r="A183" s="162"/>
      <c r="B183" s="162"/>
      <c r="C183" s="162"/>
      <c r="D183" s="13" t="s">
        <v>169</v>
      </c>
      <c r="E183" s="13" t="s">
        <v>170</v>
      </c>
      <c r="F183" s="13"/>
      <c r="G183" s="13"/>
      <c r="H183" s="13" t="s">
        <v>721</v>
      </c>
      <c r="I183" t="str">
        <f t="shared" si="4"/>
        <v>SherryFino</v>
      </c>
    </row>
    <row r="184" spans="1:9" x14ac:dyDescent="0.15">
      <c r="A184" s="162"/>
      <c r="B184" s="162"/>
      <c r="C184" s="162"/>
      <c r="D184" s="13" t="s">
        <v>169</v>
      </c>
      <c r="E184" s="13" t="s">
        <v>722</v>
      </c>
      <c r="F184" s="13"/>
      <c r="G184" s="13"/>
      <c r="H184" s="13" t="s">
        <v>723</v>
      </c>
      <c r="I184" t="str">
        <f t="shared" si="4"/>
        <v>SherryFino En Rama</v>
      </c>
    </row>
    <row r="185" spans="1:9" x14ac:dyDescent="0.15">
      <c r="A185" s="162"/>
      <c r="B185" s="162"/>
      <c r="C185" s="162"/>
      <c r="D185" s="13" t="s">
        <v>169</v>
      </c>
      <c r="E185" s="13" t="s">
        <v>171</v>
      </c>
      <c r="F185" s="13"/>
      <c r="G185" s="13"/>
      <c r="H185" s="13" t="s">
        <v>724</v>
      </c>
      <c r="I185" t="str">
        <f t="shared" si="4"/>
        <v>SherryManzanilla</v>
      </c>
    </row>
    <row r="186" spans="1:9" x14ac:dyDescent="0.15">
      <c r="A186" s="162"/>
      <c r="B186" s="162"/>
      <c r="C186" s="162"/>
      <c r="D186" s="13" t="s">
        <v>169</v>
      </c>
      <c r="E186" s="13" t="s">
        <v>725</v>
      </c>
      <c r="F186" s="13"/>
      <c r="G186" s="13"/>
      <c r="H186" s="13" t="s">
        <v>726</v>
      </c>
      <c r="I186" t="str">
        <f t="shared" si="4"/>
        <v>SherryManzanilla En Rama</v>
      </c>
    </row>
    <row r="187" spans="1:9" x14ac:dyDescent="0.15">
      <c r="A187" s="162"/>
      <c r="B187" s="162"/>
      <c r="C187" s="162"/>
      <c r="D187" s="13" t="s">
        <v>169</v>
      </c>
      <c r="E187" s="13" t="s">
        <v>172</v>
      </c>
      <c r="F187" s="13"/>
      <c r="G187" s="13"/>
      <c r="H187" s="13" t="s">
        <v>727</v>
      </c>
      <c r="I187" t="str">
        <f t="shared" si="4"/>
        <v>SherryManzanilla Pasada</v>
      </c>
    </row>
    <row r="188" spans="1:9" x14ac:dyDescent="0.15">
      <c r="A188" s="162"/>
      <c r="B188" s="162"/>
      <c r="C188" s="162"/>
      <c r="D188" s="13" t="s">
        <v>169</v>
      </c>
      <c r="E188" s="13" t="s">
        <v>173</v>
      </c>
      <c r="F188" s="13"/>
      <c r="G188" s="13"/>
      <c r="H188" s="13" t="s">
        <v>728</v>
      </c>
      <c r="I188" t="str">
        <f t="shared" si="4"/>
        <v>SherryMedium Sherry</v>
      </c>
    </row>
    <row r="189" spans="1:9" x14ac:dyDescent="0.15">
      <c r="A189" s="162"/>
      <c r="B189" s="162"/>
      <c r="C189" s="162"/>
      <c r="D189" s="13" t="s">
        <v>169</v>
      </c>
      <c r="E189" s="13" t="s">
        <v>729</v>
      </c>
      <c r="F189" s="13"/>
      <c r="G189" s="13"/>
      <c r="H189" s="13" t="s">
        <v>730</v>
      </c>
      <c r="I189" t="str">
        <f t="shared" si="4"/>
        <v>SherryMoscatel</v>
      </c>
    </row>
    <row r="190" spans="1:9" x14ac:dyDescent="0.15">
      <c r="A190" s="162"/>
      <c r="B190" s="162"/>
      <c r="C190" s="162"/>
      <c r="D190" s="13" t="s">
        <v>169</v>
      </c>
      <c r="E190" s="13" t="s">
        <v>328</v>
      </c>
      <c r="F190" s="13"/>
      <c r="G190" s="13"/>
      <c r="H190" s="13" t="s">
        <v>731</v>
      </c>
      <c r="I190" t="str">
        <f t="shared" si="4"/>
        <v>SherryOloroso</v>
      </c>
    </row>
    <row r="191" spans="1:9" x14ac:dyDescent="0.15">
      <c r="A191" s="162"/>
      <c r="B191" s="162"/>
      <c r="C191" s="162"/>
      <c r="D191" s="13" t="s">
        <v>169</v>
      </c>
      <c r="E191" s="13" t="s">
        <v>732</v>
      </c>
      <c r="F191" s="13"/>
      <c r="G191" s="13"/>
      <c r="H191" s="13" t="s">
        <v>733</v>
      </c>
      <c r="I191" t="str">
        <f t="shared" ref="I191:I254" si="5">D191&amp;E191&amp;F191</f>
        <v>SherryOloroso Dulce</v>
      </c>
    </row>
    <row r="192" spans="1:9" x14ac:dyDescent="0.15">
      <c r="A192" s="162"/>
      <c r="B192" s="162"/>
      <c r="C192" s="162"/>
      <c r="D192" s="13" t="s">
        <v>169</v>
      </c>
      <c r="E192" s="13" t="s">
        <v>176</v>
      </c>
      <c r="F192" s="13"/>
      <c r="G192" s="13"/>
      <c r="H192" s="13" t="s">
        <v>734</v>
      </c>
      <c r="I192" t="str">
        <f t="shared" si="5"/>
        <v>SherryPale Cream</v>
      </c>
    </row>
    <row r="193" spans="1:9" x14ac:dyDescent="0.15">
      <c r="A193" s="162"/>
      <c r="B193" s="162"/>
      <c r="C193" s="162"/>
      <c r="D193" s="13" t="s">
        <v>169</v>
      </c>
      <c r="E193" s="13" t="s">
        <v>174</v>
      </c>
      <c r="F193" s="13"/>
      <c r="G193" s="13"/>
      <c r="H193" s="13" t="s">
        <v>735</v>
      </c>
      <c r="I193" t="str">
        <f t="shared" si="5"/>
        <v>SherryPalo Cortado</v>
      </c>
    </row>
    <row r="194" spans="1:9" x14ac:dyDescent="0.15">
      <c r="A194" s="162"/>
      <c r="B194" s="162"/>
      <c r="C194" s="162"/>
      <c r="D194" s="13" t="s">
        <v>169</v>
      </c>
      <c r="E194" s="13" t="s">
        <v>736</v>
      </c>
      <c r="F194" s="13"/>
      <c r="G194" s="13"/>
      <c r="H194" s="13" t="s">
        <v>737</v>
      </c>
      <c r="I194" t="str">
        <f t="shared" si="5"/>
        <v>SherryPedro Ximénez</v>
      </c>
    </row>
    <row r="195" spans="1:9" x14ac:dyDescent="0.15">
      <c r="A195" s="162"/>
      <c r="B195" s="162"/>
      <c r="C195" s="162"/>
      <c r="D195" s="13" t="s">
        <v>179</v>
      </c>
      <c r="E195" s="13" t="s">
        <v>12</v>
      </c>
      <c r="F195" s="13" t="s">
        <v>738</v>
      </c>
      <c r="G195" s="13"/>
      <c r="H195" s="13" t="s">
        <v>739</v>
      </c>
      <c r="I195" t="str">
        <f t="shared" si="5"/>
        <v>Worldwide Fortified Wine / Vin De LiqueurDryBottle Aged</v>
      </c>
    </row>
    <row r="196" spans="1:9" x14ac:dyDescent="0.15">
      <c r="A196" s="162"/>
      <c r="B196" s="162"/>
      <c r="C196" s="162"/>
      <c r="D196" s="13" t="s">
        <v>179</v>
      </c>
      <c r="E196" s="13" t="s">
        <v>12</v>
      </c>
      <c r="F196" s="13" t="s">
        <v>740</v>
      </c>
      <c r="G196" s="13"/>
      <c r="H196" s="13" t="s">
        <v>741</v>
      </c>
      <c r="I196" t="str">
        <f t="shared" si="5"/>
        <v>Worldwide Fortified Wine / Vin De LiqueurDryWood Aged</v>
      </c>
    </row>
    <row r="197" spans="1:9" x14ac:dyDescent="0.15">
      <c r="A197" s="162"/>
      <c r="B197" s="162"/>
      <c r="C197" s="162"/>
      <c r="D197" s="13" t="s">
        <v>179</v>
      </c>
      <c r="E197" s="13" t="s">
        <v>128</v>
      </c>
      <c r="F197" s="13" t="s">
        <v>738</v>
      </c>
      <c r="G197" s="13"/>
      <c r="H197" s="13" t="s">
        <v>742</v>
      </c>
      <c r="I197" t="str">
        <f t="shared" si="5"/>
        <v>Worldwide Fortified Wine / Vin De LiqueurSweetBottle Aged</v>
      </c>
    </row>
    <row r="198" spans="1:9" x14ac:dyDescent="0.15">
      <c r="A198" s="162"/>
      <c r="B198" s="162"/>
      <c r="C198" s="162"/>
      <c r="D198" s="13" t="s">
        <v>179</v>
      </c>
      <c r="E198" s="13" t="s">
        <v>128</v>
      </c>
      <c r="F198" s="13" t="s">
        <v>740</v>
      </c>
      <c r="G198" s="13"/>
      <c r="H198" s="13" t="s">
        <v>743</v>
      </c>
      <c r="I198" t="str">
        <f t="shared" si="5"/>
        <v>Worldwide Fortified Wine / Vin De LiqueurSweetWood Aged</v>
      </c>
    </row>
    <row r="199" spans="1:9" x14ac:dyDescent="0.15">
      <c r="A199" s="162"/>
      <c r="B199" s="162"/>
      <c r="C199" s="162"/>
      <c r="D199" s="13" t="s">
        <v>744</v>
      </c>
      <c r="E199" s="13"/>
      <c r="F199" s="13"/>
      <c r="G199" s="13"/>
      <c r="H199" s="13">
        <v>38</v>
      </c>
      <c r="I199" t="str">
        <f t="shared" si="5"/>
        <v>Mead</v>
      </c>
    </row>
    <row r="200" spans="1:9" x14ac:dyDescent="0.15">
      <c r="A200" s="162"/>
      <c r="B200" s="162"/>
      <c r="C200" s="162"/>
      <c r="D200" s="13" t="s">
        <v>744</v>
      </c>
      <c r="E200" s="13" t="s">
        <v>382</v>
      </c>
      <c r="F200" s="13"/>
      <c r="G200" s="13"/>
      <c r="H200" s="13" t="s">
        <v>378</v>
      </c>
      <c r="I200" t="str">
        <f t="shared" si="5"/>
        <v>MeadBraggot</v>
      </c>
    </row>
    <row r="201" spans="1:9" x14ac:dyDescent="0.15">
      <c r="A201" s="162"/>
      <c r="B201" s="162"/>
      <c r="C201" s="162"/>
      <c r="D201" s="13" t="s">
        <v>744</v>
      </c>
      <c r="E201" s="13" t="s">
        <v>383</v>
      </c>
      <c r="F201" s="13"/>
      <c r="G201" s="13"/>
      <c r="H201" s="13" t="s">
        <v>381</v>
      </c>
      <c r="I201" t="str">
        <f t="shared" si="5"/>
        <v>MeadGreat Mead</v>
      </c>
    </row>
    <row r="202" spans="1:9" x14ac:dyDescent="0.15">
      <c r="A202" s="162"/>
      <c r="B202" s="162"/>
      <c r="C202" s="162"/>
      <c r="D202" s="13" t="s">
        <v>744</v>
      </c>
      <c r="E202" s="13" t="s">
        <v>385</v>
      </c>
      <c r="F202" s="13"/>
      <c r="G202" s="13"/>
      <c r="H202" s="13" t="s">
        <v>380</v>
      </c>
      <c r="I202" t="str">
        <f t="shared" si="5"/>
        <v>MeadHydromel</v>
      </c>
    </row>
    <row r="203" spans="1:9" x14ac:dyDescent="0.15">
      <c r="A203" s="162"/>
      <c r="B203" s="162"/>
      <c r="C203" s="162"/>
      <c r="D203" s="13" t="s">
        <v>744</v>
      </c>
      <c r="E203" s="13" t="s">
        <v>384</v>
      </c>
      <c r="F203" s="13"/>
      <c r="G203" s="13"/>
      <c r="H203" s="13" t="s">
        <v>379</v>
      </c>
      <c r="I203" t="str">
        <f t="shared" si="5"/>
        <v>MeadMelomel</v>
      </c>
    </row>
    <row r="204" spans="1:9" x14ac:dyDescent="0.15">
      <c r="A204" s="162"/>
      <c r="B204" s="162"/>
      <c r="C204" s="162"/>
      <c r="D204" s="13" t="s">
        <v>744</v>
      </c>
      <c r="E204" s="13" t="s">
        <v>745</v>
      </c>
      <c r="F204" s="13"/>
      <c r="G204" s="13"/>
      <c r="H204" s="13" t="s">
        <v>746</v>
      </c>
      <c r="I204" t="str">
        <f t="shared" si="5"/>
        <v>MeadShow Mead</v>
      </c>
    </row>
    <row r="205" spans="1:9" x14ac:dyDescent="0.15">
      <c r="A205" s="162"/>
      <c r="B205" s="162"/>
      <c r="C205" s="162"/>
      <c r="D205" s="13" t="s">
        <v>386</v>
      </c>
      <c r="E205" s="13"/>
      <c r="F205" s="13"/>
      <c r="G205" s="13"/>
      <c r="H205" s="13" t="s">
        <v>387</v>
      </c>
      <c r="I205" t="str">
        <f t="shared" si="5"/>
        <v>Sparkling Mead</v>
      </c>
    </row>
    <row r="206" spans="1:9" x14ac:dyDescent="0.15">
      <c r="A206" s="162"/>
      <c r="B206" s="162"/>
      <c r="C206" s="162"/>
      <c r="D206" s="13" t="s">
        <v>2132</v>
      </c>
      <c r="E206" s="13"/>
      <c r="F206" s="13"/>
      <c r="G206" s="13"/>
      <c r="H206" s="13" t="s">
        <v>747</v>
      </c>
      <c r="I206" t="str">
        <f t="shared" si="5"/>
        <v>Other Rice Wine</v>
      </c>
    </row>
    <row r="207" spans="1:9" x14ac:dyDescent="0.15">
      <c r="A207" s="162"/>
      <c r="B207" s="162"/>
      <c r="C207" s="162"/>
      <c r="D207" s="13" t="s">
        <v>748</v>
      </c>
      <c r="E207" s="13" t="s">
        <v>749</v>
      </c>
      <c r="F207" s="13"/>
      <c r="G207" s="13"/>
      <c r="H207" s="13" t="s">
        <v>750</v>
      </c>
      <c r="I207" t="str">
        <f t="shared" si="5"/>
        <v>SakeDaiginjo</v>
      </c>
    </row>
    <row r="208" spans="1:9" x14ac:dyDescent="0.15">
      <c r="A208" s="162"/>
      <c r="B208" s="162"/>
      <c r="C208" s="162"/>
      <c r="D208" s="13" t="s">
        <v>748</v>
      </c>
      <c r="E208" s="13" t="s">
        <v>751</v>
      </c>
      <c r="F208" s="13"/>
      <c r="G208" s="13"/>
      <c r="H208" s="13" t="s">
        <v>752</v>
      </c>
      <c r="I208" t="str">
        <f t="shared" si="5"/>
        <v>SakeFutsu-shu</v>
      </c>
    </row>
    <row r="209" spans="1:9" x14ac:dyDescent="0.15">
      <c r="A209" s="162"/>
      <c r="B209" s="162"/>
      <c r="C209" s="162"/>
      <c r="D209" s="13" t="s">
        <v>748</v>
      </c>
      <c r="E209" s="13" t="s">
        <v>185</v>
      </c>
      <c r="F209" s="13"/>
      <c r="G209" s="13"/>
      <c r="H209" s="13" t="s">
        <v>753</v>
      </c>
      <c r="I209" t="str">
        <f t="shared" si="5"/>
        <v>SakeGenshu</v>
      </c>
    </row>
    <row r="210" spans="1:9" x14ac:dyDescent="0.15">
      <c r="A210" s="162"/>
      <c r="B210" s="162"/>
      <c r="C210" s="162"/>
      <c r="D210" s="13" t="s">
        <v>748</v>
      </c>
      <c r="E210" s="13" t="s">
        <v>754</v>
      </c>
      <c r="F210" s="13"/>
      <c r="G210" s="13"/>
      <c r="H210" s="13" t="s">
        <v>755</v>
      </c>
      <c r="I210" t="str">
        <f t="shared" si="5"/>
        <v>SakeGinjo</v>
      </c>
    </row>
    <row r="211" spans="1:9" x14ac:dyDescent="0.15">
      <c r="A211" s="162"/>
      <c r="B211" s="162"/>
      <c r="C211" s="162"/>
      <c r="D211" s="13" t="s">
        <v>748</v>
      </c>
      <c r="E211" s="13" t="s">
        <v>181</v>
      </c>
      <c r="F211" s="13"/>
      <c r="G211" s="13"/>
      <c r="H211" s="13" t="s">
        <v>756</v>
      </c>
      <c r="I211" t="str">
        <f t="shared" si="5"/>
        <v>SakeHonjozo</v>
      </c>
    </row>
    <row r="212" spans="1:9" x14ac:dyDescent="0.15">
      <c r="A212" s="162"/>
      <c r="B212" s="162"/>
      <c r="C212" s="162"/>
      <c r="D212" s="13" t="s">
        <v>748</v>
      </c>
      <c r="E212" s="13" t="s">
        <v>757</v>
      </c>
      <c r="F212" s="13"/>
      <c r="G212" s="13"/>
      <c r="H212" s="13" t="s">
        <v>758</v>
      </c>
      <c r="I212" t="str">
        <f t="shared" si="5"/>
        <v>SakeJunmai</v>
      </c>
    </row>
    <row r="213" spans="1:9" x14ac:dyDescent="0.15">
      <c r="A213" s="162"/>
      <c r="B213" s="162"/>
      <c r="C213" s="162"/>
      <c r="D213" s="13" t="s">
        <v>748</v>
      </c>
      <c r="E213" s="13" t="s">
        <v>759</v>
      </c>
      <c r="F213" s="13"/>
      <c r="G213" s="13"/>
      <c r="H213" s="13" t="s">
        <v>760</v>
      </c>
      <c r="I213" t="str">
        <f t="shared" si="5"/>
        <v>SakeJunmai Daiginjo</v>
      </c>
    </row>
    <row r="214" spans="1:9" x14ac:dyDescent="0.15">
      <c r="A214" s="162"/>
      <c r="B214" s="162"/>
      <c r="C214" s="162"/>
      <c r="D214" s="13" t="s">
        <v>748</v>
      </c>
      <c r="E214" s="13" t="s">
        <v>182</v>
      </c>
      <c r="F214" s="13"/>
      <c r="G214" s="13"/>
      <c r="H214" s="13" t="s">
        <v>761</v>
      </c>
      <c r="I214" t="str">
        <f t="shared" si="5"/>
        <v>SakeJunmai Ginjo</v>
      </c>
    </row>
    <row r="215" spans="1:9" x14ac:dyDescent="0.15">
      <c r="A215" s="162"/>
      <c r="B215" s="162"/>
      <c r="C215" s="162"/>
      <c r="D215" s="13" t="s">
        <v>748</v>
      </c>
      <c r="E215" s="13" t="s">
        <v>184</v>
      </c>
      <c r="F215" s="13"/>
      <c r="G215" s="13"/>
      <c r="H215" s="13" t="s">
        <v>762</v>
      </c>
      <c r="I215" t="str">
        <f t="shared" si="5"/>
        <v>SakeNama</v>
      </c>
    </row>
    <row r="216" spans="1:9" x14ac:dyDescent="0.15">
      <c r="A216" s="162"/>
      <c r="B216" s="162"/>
      <c r="C216" s="162"/>
      <c r="D216" s="13" t="s">
        <v>748</v>
      </c>
      <c r="E216" s="13" t="s">
        <v>183</v>
      </c>
      <c r="F216" s="13"/>
      <c r="G216" s="13"/>
      <c r="H216" s="13" t="s">
        <v>763</v>
      </c>
      <c r="I216" t="str">
        <f t="shared" si="5"/>
        <v>SakeNigori</v>
      </c>
    </row>
    <row r="217" spans="1:9" x14ac:dyDescent="0.15">
      <c r="A217" s="162"/>
      <c r="B217" s="162"/>
      <c r="C217" s="162"/>
      <c r="D217" s="13" t="s">
        <v>748</v>
      </c>
      <c r="E217" s="13" t="s">
        <v>186</v>
      </c>
      <c r="F217" s="13"/>
      <c r="G217" s="13"/>
      <c r="H217" s="13" t="s">
        <v>764</v>
      </c>
      <c r="I217" t="str">
        <f t="shared" si="5"/>
        <v>SakeYamahai and Kimoto</v>
      </c>
    </row>
    <row r="218" spans="1:9" x14ac:dyDescent="0.15">
      <c r="A218" s="162"/>
      <c r="B218" s="162"/>
      <c r="C218" s="162"/>
      <c r="D218" s="13" t="s">
        <v>154</v>
      </c>
      <c r="E218" s="13" t="s">
        <v>12</v>
      </c>
      <c r="F218" s="13"/>
      <c r="G218" s="13"/>
      <c r="H218" s="13" t="s">
        <v>765</v>
      </c>
      <c r="I218" t="str">
        <f t="shared" si="5"/>
        <v>Bottle Fermented Sparkling Wines (red, white, rosé)Dry</v>
      </c>
    </row>
    <row r="219" spans="1:9" x14ac:dyDescent="0.15">
      <c r="A219" s="162"/>
      <c r="B219" s="162"/>
      <c r="C219" s="162"/>
      <c r="D219" s="13" t="s">
        <v>154</v>
      </c>
      <c r="E219" s="13" t="s">
        <v>13</v>
      </c>
      <c r="F219" s="13"/>
      <c r="G219" s="13"/>
      <c r="H219" s="13" t="s">
        <v>766</v>
      </c>
      <c r="I219" t="str">
        <f t="shared" si="5"/>
        <v>Bottle Fermented Sparkling Wines (red, white, rosé)Medium</v>
      </c>
    </row>
    <row r="220" spans="1:9" x14ac:dyDescent="0.15">
      <c r="A220" s="162"/>
      <c r="B220" s="162"/>
      <c r="C220" s="162"/>
      <c r="D220" s="13" t="s">
        <v>154</v>
      </c>
      <c r="E220" s="13" t="s">
        <v>128</v>
      </c>
      <c r="F220" s="13"/>
      <c r="G220" s="13"/>
      <c r="H220" s="13" t="s">
        <v>767</v>
      </c>
      <c r="I220" t="str">
        <f t="shared" si="5"/>
        <v>Bottle Fermented Sparkling Wines (red, white, rosé)Sweet</v>
      </c>
    </row>
    <row r="221" spans="1:9" x14ac:dyDescent="0.15">
      <c r="A221" s="162"/>
      <c r="B221" s="162"/>
      <c r="C221" s="162"/>
      <c r="D221" s="13" t="s">
        <v>144</v>
      </c>
      <c r="E221" s="13" t="s">
        <v>139</v>
      </c>
      <c r="F221" s="13"/>
      <c r="G221" s="13"/>
      <c r="H221" s="13" t="s">
        <v>772</v>
      </c>
      <c r="I221" t="str">
        <f t="shared" si="5"/>
        <v>CavaBrut</v>
      </c>
    </row>
    <row r="222" spans="1:9" x14ac:dyDescent="0.15">
      <c r="A222" s="162"/>
      <c r="B222" s="162"/>
      <c r="C222" s="162"/>
      <c r="D222" s="13" t="s">
        <v>144</v>
      </c>
      <c r="E222" s="13" t="s">
        <v>139</v>
      </c>
      <c r="F222" s="13" t="s">
        <v>768</v>
      </c>
      <c r="G222" s="13"/>
      <c r="H222" s="13" t="s">
        <v>769</v>
      </c>
      <c r="I222" t="str">
        <f t="shared" si="5"/>
        <v>CavaBrutCava de Paraje Calificado</v>
      </c>
    </row>
    <row r="223" spans="1:9" x14ac:dyDescent="0.15">
      <c r="A223" s="162"/>
      <c r="B223" s="162"/>
      <c r="C223" s="162"/>
      <c r="D223" s="13" t="s">
        <v>144</v>
      </c>
      <c r="E223" s="13" t="s">
        <v>139</v>
      </c>
      <c r="F223" s="13" t="s">
        <v>147</v>
      </c>
      <c r="G223" s="13"/>
      <c r="H223" s="13" t="s">
        <v>770</v>
      </c>
      <c r="I223" t="str">
        <f t="shared" si="5"/>
        <v>CavaBrutGran Reserva</v>
      </c>
    </row>
    <row r="224" spans="1:9" x14ac:dyDescent="0.15">
      <c r="A224" s="162"/>
      <c r="B224" s="162"/>
      <c r="C224" s="162"/>
      <c r="D224" s="13" t="s">
        <v>144</v>
      </c>
      <c r="E224" s="13" t="s">
        <v>139</v>
      </c>
      <c r="F224" s="13" t="s">
        <v>146</v>
      </c>
      <c r="G224" s="13"/>
      <c r="H224" s="13" t="s">
        <v>771</v>
      </c>
      <c r="I224" t="str">
        <f t="shared" si="5"/>
        <v>CavaBrutReserva</v>
      </c>
    </row>
    <row r="225" spans="1:9" x14ac:dyDescent="0.15">
      <c r="A225" s="162"/>
      <c r="B225" s="162"/>
      <c r="C225" s="162"/>
      <c r="D225" s="13" t="s">
        <v>144</v>
      </c>
      <c r="E225" s="13" t="s">
        <v>145</v>
      </c>
      <c r="F225" s="13"/>
      <c r="G225" s="13"/>
      <c r="H225" s="13" t="s">
        <v>776</v>
      </c>
      <c r="I225" t="str">
        <f t="shared" si="5"/>
        <v>CavaBrut Nature</v>
      </c>
    </row>
    <row r="226" spans="1:9" x14ac:dyDescent="0.15">
      <c r="A226" s="162"/>
      <c r="B226" s="162"/>
      <c r="C226" s="162"/>
      <c r="D226" s="13" t="s">
        <v>144</v>
      </c>
      <c r="E226" s="13" t="s">
        <v>145</v>
      </c>
      <c r="F226" s="13" t="s">
        <v>768</v>
      </c>
      <c r="G226" s="13"/>
      <c r="H226" s="13" t="s">
        <v>773</v>
      </c>
      <c r="I226" t="str">
        <f t="shared" si="5"/>
        <v>CavaBrut NatureCava de Paraje Calificado</v>
      </c>
    </row>
    <row r="227" spans="1:9" x14ac:dyDescent="0.15">
      <c r="A227" s="162"/>
      <c r="B227" s="162"/>
      <c r="C227" s="162"/>
      <c r="D227" s="13" t="s">
        <v>144</v>
      </c>
      <c r="E227" s="13" t="s">
        <v>145</v>
      </c>
      <c r="F227" s="13" t="s">
        <v>147</v>
      </c>
      <c r="G227" s="13"/>
      <c r="H227" s="13" t="s">
        <v>774</v>
      </c>
      <c r="I227" t="str">
        <f t="shared" si="5"/>
        <v>CavaBrut NatureGran Reserva</v>
      </c>
    </row>
    <row r="228" spans="1:9" x14ac:dyDescent="0.15">
      <c r="A228" s="162"/>
      <c r="B228" s="162"/>
      <c r="C228" s="162"/>
      <c r="D228" s="13" t="s">
        <v>144</v>
      </c>
      <c r="E228" s="13" t="s">
        <v>145</v>
      </c>
      <c r="F228" s="13" t="s">
        <v>146</v>
      </c>
      <c r="G228" s="13"/>
      <c r="H228" s="13" t="s">
        <v>775</v>
      </c>
      <c r="I228" t="str">
        <f t="shared" si="5"/>
        <v>CavaBrut NatureReserva</v>
      </c>
    </row>
    <row r="229" spans="1:9" x14ac:dyDescent="0.15">
      <c r="A229" s="162"/>
      <c r="B229" s="162"/>
      <c r="C229" s="162"/>
      <c r="D229" s="13" t="s">
        <v>144</v>
      </c>
      <c r="E229" s="13" t="s">
        <v>777</v>
      </c>
      <c r="F229" s="13"/>
      <c r="G229" s="13"/>
      <c r="H229" s="13" t="s">
        <v>779</v>
      </c>
      <c r="I229" t="str">
        <f t="shared" si="5"/>
        <v>CavaDulce</v>
      </c>
    </row>
    <row r="230" spans="1:9" x14ac:dyDescent="0.15">
      <c r="A230" s="162"/>
      <c r="B230" s="162"/>
      <c r="C230" s="162"/>
      <c r="D230" s="13" t="s">
        <v>144</v>
      </c>
      <c r="E230" s="13" t="s">
        <v>777</v>
      </c>
      <c r="F230" s="13" t="s">
        <v>146</v>
      </c>
      <c r="G230" s="13"/>
      <c r="H230" s="13" t="s">
        <v>778</v>
      </c>
      <c r="I230" t="str">
        <f t="shared" si="5"/>
        <v>CavaDulceReserva</v>
      </c>
    </row>
    <row r="231" spans="1:9" x14ac:dyDescent="0.15">
      <c r="A231" s="162"/>
      <c r="B231" s="162"/>
      <c r="C231" s="162"/>
      <c r="D231" s="13" t="s">
        <v>144</v>
      </c>
      <c r="E231" s="13" t="s">
        <v>148</v>
      </c>
      <c r="F231" s="13"/>
      <c r="G231" s="13"/>
      <c r="H231" s="13" t="s">
        <v>783</v>
      </c>
      <c r="I231" t="str">
        <f t="shared" si="5"/>
        <v>CavaExtra Brut</v>
      </c>
    </row>
    <row r="232" spans="1:9" x14ac:dyDescent="0.15">
      <c r="A232" s="162"/>
      <c r="B232" s="162"/>
      <c r="C232" s="162"/>
      <c r="D232" s="13" t="s">
        <v>144</v>
      </c>
      <c r="E232" s="13" t="s">
        <v>148</v>
      </c>
      <c r="F232" s="13" t="s">
        <v>768</v>
      </c>
      <c r="G232" s="13"/>
      <c r="H232" s="13" t="s">
        <v>780</v>
      </c>
      <c r="I232" t="str">
        <f t="shared" si="5"/>
        <v>CavaExtra BrutCava de Paraje Calificado</v>
      </c>
    </row>
    <row r="233" spans="1:9" x14ac:dyDescent="0.15">
      <c r="A233" s="162"/>
      <c r="B233" s="162"/>
      <c r="C233" s="162"/>
      <c r="D233" s="13" t="s">
        <v>144</v>
      </c>
      <c r="E233" s="13" t="s">
        <v>148</v>
      </c>
      <c r="F233" s="13" t="s">
        <v>147</v>
      </c>
      <c r="G233" s="13"/>
      <c r="H233" s="13" t="s">
        <v>781</v>
      </c>
      <c r="I233" t="str">
        <f t="shared" si="5"/>
        <v>CavaExtra BrutGran Reserva</v>
      </c>
    </row>
    <row r="234" spans="1:9" x14ac:dyDescent="0.15">
      <c r="A234" s="162"/>
      <c r="B234" s="162"/>
      <c r="C234" s="162"/>
      <c r="D234" s="13" t="s">
        <v>144</v>
      </c>
      <c r="E234" s="13" t="s">
        <v>148</v>
      </c>
      <c r="F234" s="13" t="s">
        <v>146</v>
      </c>
      <c r="G234" s="13"/>
      <c r="H234" s="13" t="s">
        <v>782</v>
      </c>
      <c r="I234" t="str">
        <f t="shared" si="5"/>
        <v>CavaExtra BrutReserva</v>
      </c>
    </row>
    <row r="235" spans="1:9" x14ac:dyDescent="0.15">
      <c r="A235" s="162"/>
      <c r="B235" s="162"/>
      <c r="C235" s="162"/>
      <c r="D235" s="13" t="s">
        <v>144</v>
      </c>
      <c r="E235" s="13" t="s">
        <v>784</v>
      </c>
      <c r="F235" s="13"/>
      <c r="G235" s="13"/>
      <c r="H235" s="13" t="s">
        <v>786</v>
      </c>
      <c r="I235" t="str">
        <f t="shared" si="5"/>
        <v>CavaExtra Seco</v>
      </c>
    </row>
    <row r="236" spans="1:9" x14ac:dyDescent="0.15">
      <c r="A236" s="162"/>
      <c r="B236" s="162"/>
      <c r="C236" s="162"/>
      <c r="D236" s="13" t="s">
        <v>144</v>
      </c>
      <c r="E236" s="13" t="s">
        <v>784</v>
      </c>
      <c r="F236" s="13" t="s">
        <v>146</v>
      </c>
      <c r="G236" s="13"/>
      <c r="H236" s="13" t="s">
        <v>785</v>
      </c>
      <c r="I236" t="str">
        <f t="shared" si="5"/>
        <v>CavaExtra SecoReserva</v>
      </c>
    </row>
    <row r="237" spans="1:9" x14ac:dyDescent="0.15">
      <c r="A237" s="162"/>
      <c r="B237" s="162"/>
      <c r="C237" s="162"/>
      <c r="D237" s="13" t="s">
        <v>144</v>
      </c>
      <c r="E237" s="13" t="s">
        <v>787</v>
      </c>
      <c r="F237" s="13"/>
      <c r="G237" s="13"/>
      <c r="H237" s="13" t="s">
        <v>789</v>
      </c>
      <c r="I237" t="str">
        <f t="shared" si="5"/>
        <v>CavaSeco</v>
      </c>
    </row>
    <row r="238" spans="1:9" x14ac:dyDescent="0.15">
      <c r="A238" s="162"/>
      <c r="B238" s="162"/>
      <c r="C238" s="162"/>
      <c r="D238" s="13" t="s">
        <v>144</v>
      </c>
      <c r="E238" s="13" t="s">
        <v>787</v>
      </c>
      <c r="F238" s="13" t="s">
        <v>146</v>
      </c>
      <c r="G238" s="13"/>
      <c r="H238" s="13" t="s">
        <v>788</v>
      </c>
      <c r="I238" t="str">
        <f t="shared" si="5"/>
        <v>CavaSecoReserva</v>
      </c>
    </row>
    <row r="239" spans="1:9" x14ac:dyDescent="0.15">
      <c r="A239" s="162"/>
      <c r="B239" s="162"/>
      <c r="C239" s="162"/>
      <c r="D239" s="13" t="s">
        <v>144</v>
      </c>
      <c r="E239" s="13" t="s">
        <v>790</v>
      </c>
      <c r="F239" s="13"/>
      <c r="G239" s="13"/>
      <c r="H239" s="13" t="s">
        <v>792</v>
      </c>
      <c r="I239" t="str">
        <f t="shared" si="5"/>
        <v>CavaSemi Seco</v>
      </c>
    </row>
    <row r="240" spans="1:9" x14ac:dyDescent="0.15">
      <c r="A240" s="162"/>
      <c r="B240" s="162"/>
      <c r="C240" s="162"/>
      <c r="D240" s="13" t="s">
        <v>144</v>
      </c>
      <c r="E240" s="13" t="s">
        <v>790</v>
      </c>
      <c r="F240" s="13" t="s">
        <v>146</v>
      </c>
      <c r="G240" s="13"/>
      <c r="H240" s="13" t="s">
        <v>791</v>
      </c>
      <c r="I240" t="str">
        <f t="shared" si="5"/>
        <v>CavaSemi SecoReserva</v>
      </c>
    </row>
    <row r="241" spans="1:9" x14ac:dyDescent="0.15">
      <c r="A241" s="162"/>
      <c r="B241" s="162"/>
      <c r="C241" s="162"/>
      <c r="D241" s="13" t="s">
        <v>793</v>
      </c>
      <c r="E241" s="13" t="s">
        <v>139</v>
      </c>
      <c r="F241" s="13" t="s">
        <v>135</v>
      </c>
      <c r="G241" s="13"/>
      <c r="H241" s="13" t="s">
        <v>794</v>
      </c>
      <c r="I241" t="str">
        <f t="shared" si="5"/>
        <v>ChampagneBrutNV</v>
      </c>
    </row>
    <row r="242" spans="1:9" x14ac:dyDescent="0.15">
      <c r="A242" s="162"/>
      <c r="B242" s="162"/>
      <c r="C242" s="162"/>
      <c r="D242" s="13" t="s">
        <v>793</v>
      </c>
      <c r="E242" s="13" t="s">
        <v>139</v>
      </c>
      <c r="F242" s="13" t="s">
        <v>136</v>
      </c>
      <c r="G242" s="13"/>
      <c r="H242" s="13" t="s">
        <v>795</v>
      </c>
      <c r="I242" t="str">
        <f t="shared" si="5"/>
        <v>ChampagneBrutPrestige Cuvée</v>
      </c>
    </row>
    <row r="243" spans="1:9" x14ac:dyDescent="0.15">
      <c r="A243" s="162"/>
      <c r="B243" s="162"/>
      <c r="C243" s="162"/>
      <c r="D243" s="13" t="s">
        <v>793</v>
      </c>
      <c r="E243" s="13" t="s">
        <v>139</v>
      </c>
      <c r="F243" s="13" t="s">
        <v>138</v>
      </c>
      <c r="G243" s="13"/>
      <c r="H243" s="13" t="s">
        <v>796</v>
      </c>
      <c r="I243" t="str">
        <f t="shared" si="5"/>
        <v>ChampagneBrutSpecial Edition</v>
      </c>
    </row>
    <row r="244" spans="1:9" x14ac:dyDescent="0.15">
      <c r="A244" s="162"/>
      <c r="B244" s="162"/>
      <c r="C244" s="162"/>
      <c r="D244" s="13" t="s">
        <v>793</v>
      </c>
      <c r="E244" s="13" t="s">
        <v>139</v>
      </c>
      <c r="F244" s="13" t="s">
        <v>17</v>
      </c>
      <c r="G244" s="13"/>
      <c r="H244" s="13" t="s">
        <v>797</v>
      </c>
      <c r="I244" t="str">
        <f t="shared" si="5"/>
        <v>ChampagneBrutVintage</v>
      </c>
    </row>
    <row r="245" spans="1:9" x14ac:dyDescent="0.15">
      <c r="A245" s="162"/>
      <c r="B245" s="162"/>
      <c r="C245" s="162"/>
      <c r="D245" s="13" t="s">
        <v>793</v>
      </c>
      <c r="E245" s="13" t="s">
        <v>142</v>
      </c>
      <c r="F245" s="13" t="s">
        <v>135</v>
      </c>
      <c r="G245" s="13"/>
      <c r="H245" s="13" t="s">
        <v>798</v>
      </c>
      <c r="I245" t="str">
        <f t="shared" si="5"/>
        <v>ChampagneDemi SecNV</v>
      </c>
    </row>
    <row r="246" spans="1:9" x14ac:dyDescent="0.15">
      <c r="A246" s="162"/>
      <c r="B246" s="162"/>
      <c r="C246" s="162"/>
      <c r="D246" s="13" t="s">
        <v>793</v>
      </c>
      <c r="E246" s="13" t="s">
        <v>142</v>
      </c>
      <c r="F246" s="13" t="s">
        <v>136</v>
      </c>
      <c r="G246" s="13"/>
      <c r="H246" s="13" t="s">
        <v>799</v>
      </c>
      <c r="I246" t="str">
        <f t="shared" si="5"/>
        <v>ChampagneDemi SecPrestige Cuvée</v>
      </c>
    </row>
    <row r="247" spans="1:9" x14ac:dyDescent="0.15">
      <c r="A247" s="162"/>
      <c r="B247" s="162"/>
      <c r="C247" s="162"/>
      <c r="D247" s="13" t="s">
        <v>793</v>
      </c>
      <c r="E247" s="13" t="s">
        <v>142</v>
      </c>
      <c r="F247" s="13" t="s">
        <v>138</v>
      </c>
      <c r="G247" s="13"/>
      <c r="H247" s="13" t="s">
        <v>800</v>
      </c>
      <c r="I247" t="str">
        <f t="shared" si="5"/>
        <v>ChampagneDemi SecSpecial Edition</v>
      </c>
    </row>
    <row r="248" spans="1:9" x14ac:dyDescent="0.15">
      <c r="A248" s="162"/>
      <c r="B248" s="162"/>
      <c r="C248" s="162"/>
      <c r="D248" s="13" t="s">
        <v>793</v>
      </c>
      <c r="E248" s="13" t="s">
        <v>142</v>
      </c>
      <c r="F248" s="13" t="s">
        <v>17</v>
      </c>
      <c r="G248" s="13"/>
      <c r="H248" s="13" t="s">
        <v>801</v>
      </c>
      <c r="I248" t="str">
        <f t="shared" si="5"/>
        <v>ChampagneDemi SecVintage</v>
      </c>
    </row>
    <row r="249" spans="1:9" x14ac:dyDescent="0.15">
      <c r="A249" s="162"/>
      <c r="B249" s="162"/>
      <c r="C249" s="162"/>
      <c r="D249" s="13" t="s">
        <v>793</v>
      </c>
      <c r="E249" s="13" t="s">
        <v>143</v>
      </c>
      <c r="F249" s="13" t="s">
        <v>135</v>
      </c>
      <c r="G249" s="13"/>
      <c r="H249" s="13" t="s">
        <v>802</v>
      </c>
      <c r="I249" t="str">
        <f t="shared" si="5"/>
        <v>ChampagneDouxNV</v>
      </c>
    </row>
    <row r="250" spans="1:9" x14ac:dyDescent="0.15">
      <c r="A250" s="162"/>
      <c r="B250" s="162"/>
      <c r="C250" s="162"/>
      <c r="D250" s="13" t="s">
        <v>793</v>
      </c>
      <c r="E250" s="13" t="s">
        <v>143</v>
      </c>
      <c r="F250" s="13" t="s">
        <v>136</v>
      </c>
      <c r="G250" s="13"/>
      <c r="H250" s="13" t="s">
        <v>803</v>
      </c>
      <c r="I250" t="str">
        <f t="shared" si="5"/>
        <v>ChampagneDouxPrestige Cuvée</v>
      </c>
    </row>
    <row r="251" spans="1:9" x14ac:dyDescent="0.15">
      <c r="A251" s="162"/>
      <c r="B251" s="162"/>
      <c r="C251" s="162"/>
      <c r="D251" s="13" t="s">
        <v>793</v>
      </c>
      <c r="E251" s="13" t="s">
        <v>143</v>
      </c>
      <c r="F251" s="13" t="s">
        <v>138</v>
      </c>
      <c r="G251" s="13"/>
      <c r="H251" s="13" t="s">
        <v>804</v>
      </c>
      <c r="I251" t="str">
        <f t="shared" si="5"/>
        <v>ChampagneDouxSpecial Edition</v>
      </c>
    </row>
    <row r="252" spans="1:9" x14ac:dyDescent="0.15">
      <c r="A252" s="162"/>
      <c r="B252" s="162"/>
      <c r="C252" s="162"/>
      <c r="D252" s="13" t="s">
        <v>793</v>
      </c>
      <c r="E252" s="13" t="s">
        <v>143</v>
      </c>
      <c r="F252" s="13" t="s">
        <v>17</v>
      </c>
      <c r="G252" s="13"/>
      <c r="H252" s="13" t="s">
        <v>805</v>
      </c>
      <c r="I252" t="str">
        <f t="shared" si="5"/>
        <v>ChampagneDouxVintage</v>
      </c>
    </row>
    <row r="253" spans="1:9" x14ac:dyDescent="0.15">
      <c r="A253" s="162"/>
      <c r="B253" s="162"/>
      <c r="C253" s="162"/>
      <c r="D253" s="13" t="s">
        <v>793</v>
      </c>
      <c r="E253" s="13" t="s">
        <v>140</v>
      </c>
      <c r="F253" s="13" t="s">
        <v>135</v>
      </c>
      <c r="G253" s="13"/>
      <c r="H253" s="13" t="s">
        <v>806</v>
      </c>
      <c r="I253" t="str">
        <f t="shared" si="5"/>
        <v>ChampagneExtra DryNV</v>
      </c>
    </row>
    <row r="254" spans="1:9" x14ac:dyDescent="0.15">
      <c r="A254" s="162"/>
      <c r="B254" s="162"/>
      <c r="C254" s="162"/>
      <c r="D254" s="13" t="s">
        <v>793</v>
      </c>
      <c r="E254" s="13" t="s">
        <v>140</v>
      </c>
      <c r="F254" s="13" t="s">
        <v>136</v>
      </c>
      <c r="G254" s="13"/>
      <c r="H254" s="13" t="s">
        <v>807</v>
      </c>
      <c r="I254" t="str">
        <f t="shared" si="5"/>
        <v>ChampagneExtra DryPrestige Cuvée</v>
      </c>
    </row>
    <row r="255" spans="1:9" x14ac:dyDescent="0.15">
      <c r="A255" s="162"/>
      <c r="B255" s="162"/>
      <c r="C255" s="162"/>
      <c r="D255" s="13" t="s">
        <v>793</v>
      </c>
      <c r="E255" s="13" t="s">
        <v>140</v>
      </c>
      <c r="F255" s="13" t="s">
        <v>138</v>
      </c>
      <c r="G255" s="13"/>
      <c r="H255" s="13" t="s">
        <v>808</v>
      </c>
      <c r="I255" t="str">
        <f t="shared" ref="I255:I319" si="6">D255&amp;E255&amp;F255</f>
        <v>ChampagneExtra DrySpecial Edition</v>
      </c>
    </row>
    <row r="256" spans="1:9" x14ac:dyDescent="0.15">
      <c r="A256" s="162"/>
      <c r="B256" s="162"/>
      <c r="C256" s="162"/>
      <c r="D256" s="13" t="s">
        <v>793</v>
      </c>
      <c r="E256" s="13" t="s">
        <v>140</v>
      </c>
      <c r="F256" s="13" t="s">
        <v>17</v>
      </c>
      <c r="G256" s="13"/>
      <c r="H256" s="13" t="s">
        <v>809</v>
      </c>
      <c r="I256" t="str">
        <f t="shared" si="6"/>
        <v>ChampagneExtra DryVintage</v>
      </c>
    </row>
    <row r="257" spans="1:9" x14ac:dyDescent="0.15">
      <c r="A257" s="162"/>
      <c r="B257" s="162"/>
      <c r="C257" s="162"/>
      <c r="D257" s="13" t="s">
        <v>793</v>
      </c>
      <c r="E257" s="13" t="s">
        <v>141</v>
      </c>
      <c r="F257" s="13" t="s">
        <v>135</v>
      </c>
      <c r="G257" s="13"/>
      <c r="H257" s="13" t="s">
        <v>810</v>
      </c>
      <c r="I257" t="str">
        <f t="shared" si="6"/>
        <v>ChampagneSecNV</v>
      </c>
    </row>
    <row r="258" spans="1:9" x14ac:dyDescent="0.15">
      <c r="A258" s="162"/>
      <c r="B258" s="162"/>
      <c r="C258" s="162"/>
      <c r="D258" s="13" t="s">
        <v>793</v>
      </c>
      <c r="E258" s="13" t="s">
        <v>141</v>
      </c>
      <c r="F258" s="13" t="s">
        <v>136</v>
      </c>
      <c r="G258" s="13"/>
      <c r="H258" s="13" t="s">
        <v>811</v>
      </c>
      <c r="I258" t="str">
        <f t="shared" si="6"/>
        <v>ChampagneSecPrestige Cuvée</v>
      </c>
    </row>
    <row r="259" spans="1:9" x14ac:dyDescent="0.15">
      <c r="A259" s="162"/>
      <c r="B259" s="162"/>
      <c r="C259" s="162"/>
      <c r="D259" s="13" t="s">
        <v>793</v>
      </c>
      <c r="E259" s="13" t="s">
        <v>141</v>
      </c>
      <c r="F259" s="13" t="s">
        <v>138</v>
      </c>
      <c r="G259" s="13"/>
      <c r="H259" s="13" t="s">
        <v>812</v>
      </c>
      <c r="I259" t="str">
        <f t="shared" si="6"/>
        <v>ChampagneSecSpecial Edition</v>
      </c>
    </row>
    <row r="260" spans="1:9" x14ac:dyDescent="0.15">
      <c r="A260" s="162"/>
      <c r="B260" s="162"/>
      <c r="C260" s="162"/>
      <c r="D260" s="13" t="s">
        <v>793</v>
      </c>
      <c r="E260" s="13" t="s">
        <v>141</v>
      </c>
      <c r="F260" s="13" t="s">
        <v>17</v>
      </c>
      <c r="G260" s="13"/>
      <c r="H260" s="13" t="s">
        <v>813</v>
      </c>
      <c r="I260" t="str">
        <f t="shared" si="6"/>
        <v>ChampagneSecVintage</v>
      </c>
    </row>
    <row r="261" spans="1:9" x14ac:dyDescent="0.15">
      <c r="A261" s="162"/>
      <c r="B261" s="162"/>
      <c r="C261" s="162"/>
      <c r="D261" s="13" t="s">
        <v>793</v>
      </c>
      <c r="E261" s="13" t="s">
        <v>137</v>
      </c>
      <c r="F261" s="13" t="s">
        <v>135</v>
      </c>
      <c r="G261" s="13"/>
      <c r="H261" s="13" t="s">
        <v>814</v>
      </c>
      <c r="I261" t="str">
        <f t="shared" si="6"/>
        <v>ChampagneUltra BrutNV</v>
      </c>
    </row>
    <row r="262" spans="1:9" x14ac:dyDescent="0.15">
      <c r="A262" s="162"/>
      <c r="B262" s="162"/>
      <c r="C262" s="162"/>
      <c r="D262" s="13" t="s">
        <v>793</v>
      </c>
      <c r="E262" s="13" t="s">
        <v>137</v>
      </c>
      <c r="F262" s="13" t="s">
        <v>136</v>
      </c>
      <c r="G262" s="13"/>
      <c r="H262" s="13" t="s">
        <v>815</v>
      </c>
      <c r="I262" t="str">
        <f t="shared" si="6"/>
        <v>ChampagneUltra BrutPrestige Cuvée</v>
      </c>
    </row>
    <row r="263" spans="1:9" x14ac:dyDescent="0.15">
      <c r="A263" s="162"/>
      <c r="B263" s="162"/>
      <c r="C263" s="162"/>
      <c r="D263" s="13" t="s">
        <v>793</v>
      </c>
      <c r="E263" s="13" t="s">
        <v>137</v>
      </c>
      <c r="F263" s="13" t="s">
        <v>138</v>
      </c>
      <c r="G263" s="13"/>
      <c r="H263" s="13" t="s">
        <v>816</v>
      </c>
      <c r="I263" t="str">
        <f t="shared" si="6"/>
        <v>ChampagneUltra BrutSpecial Edition</v>
      </c>
    </row>
    <row r="264" spans="1:9" x14ac:dyDescent="0.15">
      <c r="A264" s="162"/>
      <c r="B264" s="162"/>
      <c r="C264" s="162"/>
      <c r="D264" s="13" t="s">
        <v>793</v>
      </c>
      <c r="E264" s="13" t="s">
        <v>137</v>
      </c>
      <c r="F264" s="13" t="s">
        <v>17</v>
      </c>
      <c r="G264" s="13"/>
      <c r="H264" s="13" t="s">
        <v>817</v>
      </c>
      <c r="I264" t="str">
        <f t="shared" si="6"/>
        <v>ChampagneUltra BrutVintage</v>
      </c>
    </row>
    <row r="265" spans="1:9" x14ac:dyDescent="0.15">
      <c r="A265" s="162"/>
      <c r="B265" s="162"/>
      <c r="C265" s="162"/>
      <c r="D265" s="13" t="s">
        <v>793</v>
      </c>
      <c r="E265" s="13" t="s">
        <v>134</v>
      </c>
      <c r="F265" s="13" t="s">
        <v>135</v>
      </c>
      <c r="G265" s="13"/>
      <c r="H265" s="13" t="s">
        <v>818</v>
      </c>
      <c r="I265" t="str">
        <f t="shared" si="6"/>
        <v>ChampagneZero DosageNV</v>
      </c>
    </row>
    <row r="266" spans="1:9" x14ac:dyDescent="0.15">
      <c r="A266" s="162"/>
      <c r="B266" s="162"/>
      <c r="C266" s="162"/>
      <c r="D266" s="13" t="s">
        <v>793</v>
      </c>
      <c r="E266" s="13" t="s">
        <v>134</v>
      </c>
      <c r="F266" s="13" t="s">
        <v>136</v>
      </c>
      <c r="G266" s="13"/>
      <c r="H266" s="13" t="s">
        <v>819</v>
      </c>
      <c r="I266" t="str">
        <f t="shared" si="6"/>
        <v>ChampagneZero DosagePrestige Cuvée</v>
      </c>
    </row>
    <row r="267" spans="1:9" x14ac:dyDescent="0.15">
      <c r="A267" s="162"/>
      <c r="B267" s="162"/>
      <c r="C267" s="162"/>
      <c r="D267" s="13" t="s">
        <v>793</v>
      </c>
      <c r="E267" s="13" t="s">
        <v>134</v>
      </c>
      <c r="F267" s="13" t="s">
        <v>138</v>
      </c>
      <c r="G267" s="13"/>
      <c r="H267" s="13" t="s">
        <v>820</v>
      </c>
      <c r="I267" t="str">
        <f t="shared" si="6"/>
        <v>ChampagneZero DosageSpecial Edition</v>
      </c>
    </row>
    <row r="268" spans="1:9" x14ac:dyDescent="0.15">
      <c r="A268" s="162"/>
      <c r="B268" s="162"/>
      <c r="C268" s="162"/>
      <c r="D268" s="13" t="s">
        <v>793</v>
      </c>
      <c r="E268" s="13" t="s">
        <v>134</v>
      </c>
      <c r="F268" s="13" t="s">
        <v>17</v>
      </c>
      <c r="G268" s="13"/>
      <c r="H268" s="13" t="s">
        <v>821</v>
      </c>
      <c r="I268" t="str">
        <f t="shared" si="6"/>
        <v>ChampagneZero DosageVintage</v>
      </c>
    </row>
    <row r="269" spans="1:9" x14ac:dyDescent="0.15">
      <c r="A269" s="162"/>
      <c r="B269" s="162"/>
      <c r="C269" s="162"/>
      <c r="D269" s="13" t="s">
        <v>156</v>
      </c>
      <c r="E269" s="13" t="s">
        <v>12</v>
      </c>
      <c r="F269" s="13"/>
      <c r="G269" s="13"/>
      <c r="H269" s="13" t="s">
        <v>822</v>
      </c>
      <c r="I269"/>
    </row>
    <row r="270" spans="1:9" x14ac:dyDescent="0.15">
      <c r="A270" s="162"/>
      <c r="B270" s="162"/>
      <c r="C270" s="162"/>
      <c r="D270" s="13" t="s">
        <v>156</v>
      </c>
      <c r="E270" s="13" t="s">
        <v>13</v>
      </c>
      <c r="F270" s="13"/>
      <c r="G270" s="13"/>
      <c r="H270" s="13" t="s">
        <v>823</v>
      </c>
      <c r="I270" t="str">
        <f t="shared" si="6"/>
        <v>Lightly Sparkling / PaleMedium</v>
      </c>
    </row>
    <row r="271" spans="1:9" x14ac:dyDescent="0.15">
      <c r="A271" s="162"/>
      <c r="B271" s="162"/>
      <c r="C271" s="162"/>
      <c r="D271" s="13" t="s">
        <v>156</v>
      </c>
      <c r="E271" s="13" t="s">
        <v>128</v>
      </c>
      <c r="F271" s="13"/>
      <c r="G271" s="13"/>
      <c r="H271" s="13" t="s">
        <v>824</v>
      </c>
      <c r="I271" t="str">
        <f t="shared" si="6"/>
        <v>Lightly Sparkling / PaleSweet</v>
      </c>
    </row>
    <row r="272" spans="1:9" x14ac:dyDescent="0.15">
      <c r="A272" s="162"/>
      <c r="B272" s="162"/>
      <c r="C272" s="162"/>
      <c r="D272" s="13" t="s">
        <v>149</v>
      </c>
      <c r="E272" s="13" t="s">
        <v>151</v>
      </c>
      <c r="F272" s="13" t="s">
        <v>139</v>
      </c>
      <c r="G272" s="13"/>
      <c r="H272" s="13" t="s">
        <v>825</v>
      </c>
      <c r="I272" t="str">
        <f t="shared" si="6"/>
        <v>ProseccoAsolo Prosecco DOCGBrut</v>
      </c>
    </row>
    <row r="273" spans="1:9" x14ac:dyDescent="0.15">
      <c r="A273" s="162"/>
      <c r="B273" s="162"/>
      <c r="C273" s="162"/>
      <c r="D273" s="13" t="s">
        <v>149</v>
      </c>
      <c r="E273" s="13" t="s">
        <v>151</v>
      </c>
      <c r="F273" s="13" t="s">
        <v>145</v>
      </c>
      <c r="G273" s="13"/>
      <c r="H273" s="13" t="s">
        <v>826</v>
      </c>
      <c r="I273" t="str">
        <f t="shared" si="6"/>
        <v>ProseccoAsolo Prosecco DOCGBrut Nature</v>
      </c>
    </row>
    <row r="274" spans="1:9" x14ac:dyDescent="0.15">
      <c r="A274" s="162"/>
      <c r="B274" s="162"/>
      <c r="C274" s="162"/>
      <c r="D274" s="13" t="s">
        <v>149</v>
      </c>
      <c r="E274" s="13" t="s">
        <v>151</v>
      </c>
      <c r="F274" s="13" t="s">
        <v>827</v>
      </c>
      <c r="G274" s="13"/>
      <c r="H274" s="13" t="s">
        <v>828</v>
      </c>
      <c r="I274" t="str">
        <f t="shared" si="6"/>
        <v>ProseccoAsolo Prosecco DOCGDemi-Sec</v>
      </c>
    </row>
    <row r="275" spans="1:9" x14ac:dyDescent="0.15">
      <c r="A275" s="162"/>
      <c r="B275" s="162"/>
      <c r="C275" s="162"/>
      <c r="D275" s="13" t="s">
        <v>149</v>
      </c>
      <c r="E275" s="13" t="s">
        <v>151</v>
      </c>
      <c r="F275" s="13" t="s">
        <v>12</v>
      </c>
      <c r="G275" s="13"/>
      <c r="H275" s="13" t="s">
        <v>829</v>
      </c>
      <c r="I275" t="str">
        <f t="shared" si="6"/>
        <v>ProseccoAsolo Prosecco DOCGDry</v>
      </c>
    </row>
    <row r="276" spans="1:9" x14ac:dyDescent="0.15">
      <c r="A276" s="162"/>
      <c r="B276" s="162"/>
      <c r="C276" s="162"/>
      <c r="D276" s="13" t="s">
        <v>149</v>
      </c>
      <c r="E276" s="13" t="s">
        <v>151</v>
      </c>
      <c r="F276" s="13" t="s">
        <v>140</v>
      </c>
      <c r="G276" s="13"/>
      <c r="H276" s="13" t="s">
        <v>830</v>
      </c>
      <c r="I276" t="str">
        <f t="shared" si="6"/>
        <v>ProseccoAsolo Prosecco DOCGExtra Dry</v>
      </c>
    </row>
    <row r="277" spans="1:9" x14ac:dyDescent="0.15">
      <c r="A277" s="162"/>
      <c r="B277" s="162"/>
      <c r="C277" s="162"/>
      <c r="D277" s="13" t="s">
        <v>149</v>
      </c>
      <c r="E277" s="13" t="s">
        <v>831</v>
      </c>
      <c r="F277" s="13" t="s">
        <v>139</v>
      </c>
      <c r="G277" s="13"/>
      <c r="H277" s="13" t="s">
        <v>832</v>
      </c>
      <c r="I277" t="str">
        <f t="shared" si="6"/>
        <v>ProseccoConegliano Valdobbiadene Superiore DOCGBrut</v>
      </c>
    </row>
    <row r="278" spans="1:9" x14ac:dyDescent="0.15">
      <c r="A278" s="162"/>
      <c r="B278" s="162"/>
      <c r="C278" s="162"/>
      <c r="D278" s="13" t="s">
        <v>149</v>
      </c>
      <c r="E278" s="13" t="s">
        <v>831</v>
      </c>
      <c r="F278" s="13" t="s">
        <v>145</v>
      </c>
      <c r="G278" s="13"/>
      <c r="H278" s="13" t="s">
        <v>833</v>
      </c>
      <c r="I278" t="str">
        <f t="shared" si="6"/>
        <v>ProseccoConegliano Valdobbiadene Superiore DOCGBrut Nature</v>
      </c>
    </row>
    <row r="279" spans="1:9" x14ac:dyDescent="0.15">
      <c r="A279" s="162"/>
      <c r="B279" s="162"/>
      <c r="C279" s="162"/>
      <c r="D279" s="13" t="s">
        <v>149</v>
      </c>
      <c r="E279" s="13" t="s">
        <v>831</v>
      </c>
      <c r="F279" s="13" t="s">
        <v>12</v>
      </c>
      <c r="G279" s="13"/>
      <c r="H279" s="13" t="s">
        <v>834</v>
      </c>
      <c r="I279" t="str">
        <f t="shared" si="6"/>
        <v>ProseccoConegliano Valdobbiadene Superiore DOCGDry</v>
      </c>
    </row>
    <row r="280" spans="1:9" x14ac:dyDescent="0.15">
      <c r="A280" s="162"/>
      <c r="B280" s="162"/>
      <c r="C280" s="162"/>
      <c r="D280" s="13" t="s">
        <v>149</v>
      </c>
      <c r="E280" s="13" t="s">
        <v>831</v>
      </c>
      <c r="F280" s="13" t="s">
        <v>148</v>
      </c>
      <c r="G280" s="13"/>
      <c r="H280" s="13" t="s">
        <v>835</v>
      </c>
      <c r="I280" t="str">
        <f t="shared" si="6"/>
        <v>ProseccoConegliano Valdobbiadene Superiore DOCGExtra Brut</v>
      </c>
    </row>
    <row r="281" spans="1:9" x14ac:dyDescent="0.15">
      <c r="A281" s="162"/>
      <c r="B281" s="162"/>
      <c r="C281" s="162"/>
      <c r="D281" s="13" t="s">
        <v>149</v>
      </c>
      <c r="E281" s="13" t="s">
        <v>831</v>
      </c>
      <c r="F281" s="13" t="s">
        <v>140</v>
      </c>
      <c r="G281" s="13"/>
      <c r="H281" s="13" t="s">
        <v>836</v>
      </c>
      <c r="I281" t="str">
        <f t="shared" si="6"/>
        <v>ProseccoConegliano Valdobbiadene Superiore DOCGExtra Dry</v>
      </c>
    </row>
    <row r="282" spans="1:9" x14ac:dyDescent="0.15">
      <c r="A282" s="162"/>
      <c r="B282" s="162"/>
      <c r="C282" s="162"/>
      <c r="D282" s="13" t="s">
        <v>149</v>
      </c>
      <c r="E282" s="13" t="s">
        <v>837</v>
      </c>
      <c r="F282" s="13" t="s">
        <v>139</v>
      </c>
      <c r="G282" s="13"/>
      <c r="H282" s="13" t="s">
        <v>838</v>
      </c>
      <c r="I282" t="str">
        <f t="shared" si="6"/>
        <v>ProseccoConegliano Valdobbiadene Superiore DOCG RiveBrut</v>
      </c>
    </row>
    <row r="283" spans="1:9" x14ac:dyDescent="0.15">
      <c r="A283" s="162"/>
      <c r="B283" s="162"/>
      <c r="C283" s="162"/>
      <c r="D283" s="13" t="s">
        <v>149</v>
      </c>
      <c r="E283" s="13" t="s">
        <v>837</v>
      </c>
      <c r="F283" s="13" t="s">
        <v>145</v>
      </c>
      <c r="G283" s="13"/>
      <c r="H283" s="13" t="s">
        <v>839</v>
      </c>
      <c r="I283" t="str">
        <f t="shared" si="6"/>
        <v>ProseccoConegliano Valdobbiadene Superiore DOCG RiveBrut Nature</v>
      </c>
    </row>
    <row r="284" spans="1:9" x14ac:dyDescent="0.15">
      <c r="A284" s="162"/>
      <c r="B284" s="162"/>
      <c r="C284" s="162"/>
      <c r="D284" s="13" t="s">
        <v>149</v>
      </c>
      <c r="E284" s="13" t="s">
        <v>837</v>
      </c>
      <c r="F284" s="13" t="s">
        <v>12</v>
      </c>
      <c r="G284" s="13"/>
      <c r="H284" s="13" t="s">
        <v>840</v>
      </c>
      <c r="I284" t="str">
        <f t="shared" si="6"/>
        <v>ProseccoConegliano Valdobbiadene Superiore DOCG RiveDry</v>
      </c>
    </row>
    <row r="285" spans="1:9" x14ac:dyDescent="0.15">
      <c r="A285" s="162"/>
      <c r="B285" s="162"/>
      <c r="C285" s="162"/>
      <c r="D285" s="13" t="s">
        <v>149</v>
      </c>
      <c r="E285" s="13" t="s">
        <v>837</v>
      </c>
      <c r="F285" s="13" t="s">
        <v>148</v>
      </c>
      <c r="G285" s="13"/>
      <c r="H285" s="13" t="s">
        <v>841</v>
      </c>
      <c r="I285" t="str">
        <f t="shared" si="6"/>
        <v>ProseccoConegliano Valdobbiadene Superiore DOCG RiveExtra Brut</v>
      </c>
    </row>
    <row r="286" spans="1:9" x14ac:dyDescent="0.15">
      <c r="A286" s="162"/>
      <c r="B286" s="162"/>
      <c r="C286" s="162"/>
      <c r="D286" s="13" t="s">
        <v>149</v>
      </c>
      <c r="E286" s="13" t="s">
        <v>837</v>
      </c>
      <c r="F286" s="13" t="s">
        <v>140</v>
      </c>
      <c r="G286" s="13"/>
      <c r="H286" s="13" t="s">
        <v>842</v>
      </c>
      <c r="I286" t="str">
        <f t="shared" si="6"/>
        <v>ProseccoConegliano Valdobbiadene Superiore DOCG RiveExtra Dry</v>
      </c>
    </row>
    <row r="287" spans="1:9" x14ac:dyDescent="0.15">
      <c r="A287" s="162"/>
      <c r="B287" s="162"/>
      <c r="C287" s="162"/>
      <c r="D287" s="13" t="s">
        <v>149</v>
      </c>
      <c r="E287" s="13" t="s">
        <v>843</v>
      </c>
      <c r="F287" s="13"/>
      <c r="G287" s="13"/>
      <c r="H287" s="13" t="s">
        <v>844</v>
      </c>
      <c r="I287" t="str">
        <f t="shared" si="6"/>
        <v>ProseccoConegliano Valdobbiadene Superiore DOCG Sui Lieviti</v>
      </c>
    </row>
    <row r="288" spans="1:9" x14ac:dyDescent="0.15">
      <c r="A288" s="162"/>
      <c r="B288" s="162"/>
      <c r="C288" s="162"/>
      <c r="D288" s="13" t="s">
        <v>149</v>
      </c>
      <c r="E288" s="13" t="s">
        <v>150</v>
      </c>
      <c r="F288" s="13" t="s">
        <v>139</v>
      </c>
      <c r="G288" s="13"/>
      <c r="H288" s="13" t="s">
        <v>845</v>
      </c>
      <c r="I288" t="str">
        <f t="shared" si="6"/>
        <v>ProseccoProsecco DOCBrut</v>
      </c>
    </row>
    <row r="289" spans="1:9" x14ac:dyDescent="0.15">
      <c r="A289" s="162"/>
      <c r="B289" s="162"/>
      <c r="C289" s="162"/>
      <c r="D289" s="13" t="s">
        <v>149</v>
      </c>
      <c r="E289" s="13" t="s">
        <v>150</v>
      </c>
      <c r="F289" s="13" t="s">
        <v>145</v>
      </c>
      <c r="G289" s="13"/>
      <c r="H289" s="13" t="s">
        <v>846</v>
      </c>
      <c r="I289" t="str">
        <f t="shared" si="6"/>
        <v>ProseccoProsecco DOCBrut Nature</v>
      </c>
    </row>
    <row r="290" spans="1:9" x14ac:dyDescent="0.15">
      <c r="A290" s="162"/>
      <c r="B290" s="162"/>
      <c r="C290" s="162"/>
      <c r="D290" s="13" t="s">
        <v>149</v>
      </c>
      <c r="E290" s="13" t="s">
        <v>150</v>
      </c>
      <c r="F290" s="13" t="s">
        <v>827</v>
      </c>
      <c r="G290" s="13"/>
      <c r="H290" s="13" t="s">
        <v>847</v>
      </c>
      <c r="I290" t="str">
        <f t="shared" si="6"/>
        <v>ProseccoProsecco DOCDemi-Sec</v>
      </c>
    </row>
    <row r="291" spans="1:9" x14ac:dyDescent="0.15">
      <c r="A291" s="162"/>
      <c r="B291" s="162"/>
      <c r="C291" s="162"/>
      <c r="D291" s="13" t="s">
        <v>149</v>
      </c>
      <c r="E291" s="13" t="s">
        <v>150</v>
      </c>
      <c r="F291" s="13" t="s">
        <v>12</v>
      </c>
      <c r="G291" s="13"/>
      <c r="H291" s="13" t="s">
        <v>848</v>
      </c>
      <c r="I291" t="str">
        <f t="shared" si="6"/>
        <v>ProseccoProsecco DOCDry</v>
      </c>
    </row>
    <row r="292" spans="1:9" x14ac:dyDescent="0.15">
      <c r="A292" s="162"/>
      <c r="B292" s="162"/>
      <c r="C292" s="162"/>
      <c r="D292" s="13" t="s">
        <v>149</v>
      </c>
      <c r="E292" s="13" t="s">
        <v>150</v>
      </c>
      <c r="F292" s="13" t="s">
        <v>148</v>
      </c>
      <c r="G292" s="13"/>
      <c r="H292" s="13" t="s">
        <v>849</v>
      </c>
      <c r="I292" t="str">
        <f t="shared" si="6"/>
        <v>ProseccoProsecco DOCExtra Brut</v>
      </c>
    </row>
    <row r="293" spans="1:9" x14ac:dyDescent="0.15">
      <c r="A293" s="162"/>
      <c r="B293" s="162"/>
      <c r="C293" s="162"/>
      <c r="D293" s="13" t="s">
        <v>149</v>
      </c>
      <c r="E293" s="13" t="s">
        <v>150</v>
      </c>
      <c r="F293" s="13" t="s">
        <v>140</v>
      </c>
      <c r="G293" s="13"/>
      <c r="H293" s="13" t="s">
        <v>850</v>
      </c>
      <c r="I293" t="str">
        <f t="shared" si="6"/>
        <v>ProseccoProsecco DOCExtra Dry</v>
      </c>
    </row>
    <row r="294" spans="1:9" x14ac:dyDescent="0.15">
      <c r="A294" s="162"/>
      <c r="B294" s="162"/>
      <c r="C294" s="162"/>
      <c r="D294" s="13" t="s">
        <v>149</v>
      </c>
      <c r="E294" s="13" t="s">
        <v>851</v>
      </c>
      <c r="F294" s="13" t="s">
        <v>139</v>
      </c>
      <c r="G294" s="13"/>
      <c r="H294" s="13" t="s">
        <v>852</v>
      </c>
      <c r="I294" t="str">
        <f t="shared" si="6"/>
        <v>ProseccoProsecco DOC TrevisoBrut</v>
      </c>
    </row>
    <row r="295" spans="1:9" x14ac:dyDescent="0.15">
      <c r="A295" s="162"/>
      <c r="B295" s="162"/>
      <c r="C295" s="162"/>
      <c r="D295" s="13" t="s">
        <v>149</v>
      </c>
      <c r="E295" s="13" t="s">
        <v>851</v>
      </c>
      <c r="F295" s="13" t="s">
        <v>145</v>
      </c>
      <c r="G295" s="13"/>
      <c r="H295" s="13" t="s">
        <v>853</v>
      </c>
      <c r="I295" t="str">
        <f t="shared" si="6"/>
        <v>ProseccoProsecco DOC TrevisoBrut Nature</v>
      </c>
    </row>
    <row r="296" spans="1:9" x14ac:dyDescent="0.15">
      <c r="A296" s="162"/>
      <c r="B296" s="162"/>
      <c r="C296" s="162"/>
      <c r="D296" s="13" t="s">
        <v>149</v>
      </c>
      <c r="E296" s="13" t="s">
        <v>851</v>
      </c>
      <c r="F296" s="13" t="s">
        <v>827</v>
      </c>
      <c r="G296" s="13"/>
      <c r="H296" s="13" t="s">
        <v>854</v>
      </c>
      <c r="I296" t="str">
        <f t="shared" si="6"/>
        <v>ProseccoProsecco DOC TrevisoDemi-Sec</v>
      </c>
    </row>
    <row r="297" spans="1:9" x14ac:dyDescent="0.15">
      <c r="A297" s="162"/>
      <c r="B297" s="162"/>
      <c r="C297" s="162"/>
      <c r="D297" s="13" t="s">
        <v>149</v>
      </c>
      <c r="E297" s="13" t="s">
        <v>851</v>
      </c>
      <c r="F297" s="13" t="s">
        <v>12</v>
      </c>
      <c r="G297" s="13"/>
      <c r="H297" s="13" t="s">
        <v>855</v>
      </c>
      <c r="I297" t="str">
        <f t="shared" si="6"/>
        <v>ProseccoProsecco DOC TrevisoDry</v>
      </c>
    </row>
    <row r="298" spans="1:9" x14ac:dyDescent="0.15">
      <c r="A298" s="162"/>
      <c r="B298" s="162"/>
      <c r="C298" s="162"/>
      <c r="D298" s="13" t="s">
        <v>149</v>
      </c>
      <c r="E298" s="13" t="s">
        <v>851</v>
      </c>
      <c r="F298" s="13" t="s">
        <v>148</v>
      </c>
      <c r="G298" s="13"/>
      <c r="H298" s="13" t="s">
        <v>856</v>
      </c>
      <c r="I298" t="str">
        <f t="shared" si="6"/>
        <v>ProseccoProsecco DOC TrevisoExtra Brut</v>
      </c>
    </row>
    <row r="299" spans="1:9" x14ac:dyDescent="0.15">
      <c r="A299" s="162"/>
      <c r="B299" s="162"/>
      <c r="C299" s="162"/>
      <c r="D299" s="13" t="s">
        <v>149</v>
      </c>
      <c r="E299" s="13" t="s">
        <v>851</v>
      </c>
      <c r="F299" s="13" t="s">
        <v>140</v>
      </c>
      <c r="G299" s="13"/>
      <c r="H299" s="13" t="s">
        <v>857</v>
      </c>
      <c r="I299" t="str">
        <f t="shared" si="6"/>
        <v>ProseccoProsecco DOC TrevisoExtra Dry</v>
      </c>
    </row>
    <row r="300" spans="1:9" x14ac:dyDescent="0.15">
      <c r="A300" s="162"/>
      <c r="B300" s="162"/>
      <c r="C300" s="162"/>
      <c r="D300" s="13" t="s">
        <v>149</v>
      </c>
      <c r="E300" s="13" t="s">
        <v>152</v>
      </c>
      <c r="F300" s="13" t="s">
        <v>139</v>
      </c>
      <c r="G300" s="13"/>
      <c r="H300" s="13" t="s">
        <v>858</v>
      </c>
      <c r="I300" t="str">
        <f t="shared" si="6"/>
        <v>ProseccoValdobbiadene Superiore di Cartizze DOCGBrut</v>
      </c>
    </row>
    <row r="301" spans="1:9" x14ac:dyDescent="0.15">
      <c r="A301" s="162"/>
      <c r="B301" s="162"/>
      <c r="C301" s="162"/>
      <c r="D301" s="13" t="s">
        <v>149</v>
      </c>
      <c r="E301" s="13" t="s">
        <v>152</v>
      </c>
      <c r="F301" s="13" t="s">
        <v>145</v>
      </c>
      <c r="G301" s="13"/>
      <c r="H301" s="13" t="s">
        <v>859</v>
      </c>
      <c r="I301" t="str">
        <f t="shared" si="6"/>
        <v>ProseccoValdobbiadene Superiore di Cartizze DOCGBrut Nature</v>
      </c>
    </row>
    <row r="302" spans="1:9" x14ac:dyDescent="0.15">
      <c r="A302" s="162"/>
      <c r="B302" s="162"/>
      <c r="C302" s="162"/>
      <c r="D302" s="13" t="s">
        <v>149</v>
      </c>
      <c r="E302" s="13" t="s">
        <v>152</v>
      </c>
      <c r="F302" s="13" t="s">
        <v>12</v>
      </c>
      <c r="G302" s="13"/>
      <c r="H302" s="13" t="s">
        <v>860</v>
      </c>
      <c r="I302" t="str">
        <f t="shared" si="6"/>
        <v>ProseccoValdobbiadene Superiore di Cartizze DOCGDry</v>
      </c>
    </row>
    <row r="303" spans="1:9" x14ac:dyDescent="0.15">
      <c r="A303" s="162"/>
      <c r="B303" s="162"/>
      <c r="C303" s="162"/>
      <c r="D303" s="13" t="s">
        <v>149</v>
      </c>
      <c r="E303" s="13" t="s">
        <v>152</v>
      </c>
      <c r="F303" s="13" t="s">
        <v>148</v>
      </c>
      <c r="G303" s="13"/>
      <c r="H303" s="13" t="s">
        <v>861</v>
      </c>
      <c r="I303" t="str">
        <f t="shared" si="6"/>
        <v>ProseccoValdobbiadene Superiore di Cartizze DOCGExtra Brut</v>
      </c>
    </row>
    <row r="304" spans="1:9" x14ac:dyDescent="0.15">
      <c r="A304" s="162"/>
      <c r="B304" s="162"/>
      <c r="C304" s="162"/>
      <c r="D304" s="13" t="s">
        <v>149</v>
      </c>
      <c r="E304" s="13" t="s">
        <v>152</v>
      </c>
      <c r="F304" s="13" t="s">
        <v>140</v>
      </c>
      <c r="G304" s="13"/>
      <c r="H304" s="13" t="s">
        <v>862</v>
      </c>
      <c r="I304" t="str">
        <f t="shared" si="6"/>
        <v>ProseccoValdobbiadene Superiore di Cartizze DOCGExtra Dry</v>
      </c>
    </row>
    <row r="305" spans="1:9" x14ac:dyDescent="0.15">
      <c r="A305" s="162"/>
      <c r="B305" s="162"/>
      <c r="C305" s="162"/>
      <c r="D305" s="13" t="s">
        <v>155</v>
      </c>
      <c r="E305" s="13" t="s">
        <v>12</v>
      </c>
      <c r="F305" s="13"/>
      <c r="G305" s="13"/>
      <c r="H305" s="13" t="s">
        <v>863</v>
      </c>
      <c r="I305" t="str">
        <f t="shared" si="6"/>
        <v>Tank Fermented Sparkling Wines (red, white, rosé)Dry</v>
      </c>
    </row>
    <row r="306" spans="1:9" x14ac:dyDescent="0.15">
      <c r="A306" s="162"/>
      <c r="B306" s="162"/>
      <c r="C306" s="162"/>
      <c r="D306" s="13" t="s">
        <v>155</v>
      </c>
      <c r="E306" s="13" t="s">
        <v>140</v>
      </c>
      <c r="F306" s="13"/>
      <c r="G306" s="13"/>
      <c r="H306" s="13" t="s">
        <v>864</v>
      </c>
      <c r="I306" t="str">
        <f t="shared" si="6"/>
        <v>Tank Fermented Sparkling Wines (red, white, rosé)Extra Dry</v>
      </c>
    </row>
    <row r="307" spans="1:9" x14ac:dyDescent="0.15">
      <c r="A307" s="162"/>
      <c r="B307" s="162"/>
      <c r="C307" s="162"/>
      <c r="D307" s="13" t="s">
        <v>155</v>
      </c>
      <c r="E307" s="13" t="s">
        <v>13</v>
      </c>
      <c r="F307" s="13"/>
      <c r="G307" s="13"/>
      <c r="H307" s="13" t="s">
        <v>865</v>
      </c>
      <c r="I307" t="str">
        <f t="shared" si="6"/>
        <v>Tank Fermented Sparkling Wines (red, white, rosé)Medium</v>
      </c>
    </row>
    <row r="308" spans="1:9" x14ac:dyDescent="0.15">
      <c r="A308" s="162"/>
      <c r="B308" s="162"/>
      <c r="C308" s="162"/>
      <c r="D308" s="13" t="s">
        <v>155</v>
      </c>
      <c r="E308" s="13" t="s">
        <v>128</v>
      </c>
      <c r="F308" s="13"/>
      <c r="G308" s="13"/>
      <c r="H308" s="13" t="s">
        <v>866</v>
      </c>
      <c r="I308" t="str">
        <f t="shared" si="6"/>
        <v>Tank Fermented Sparkling Wines (red, white, rosé)Sweet</v>
      </c>
    </row>
    <row r="309" spans="1:9" x14ac:dyDescent="0.15">
      <c r="A309" s="162"/>
      <c r="B309" s="162"/>
      <c r="C309" s="162"/>
      <c r="D309" s="13" t="s">
        <v>187</v>
      </c>
      <c r="E309" s="13" t="s">
        <v>188</v>
      </c>
      <c r="F309" s="13"/>
      <c r="G309" s="13"/>
      <c r="H309" s="13" t="s">
        <v>867</v>
      </c>
      <c r="I309" t="str">
        <f t="shared" si="6"/>
        <v>AbsintheBlanche</v>
      </c>
    </row>
    <row r="310" spans="1:9" x14ac:dyDescent="0.15">
      <c r="A310" s="162"/>
      <c r="B310" s="162"/>
      <c r="C310" s="162"/>
      <c r="D310" s="13" t="s">
        <v>187</v>
      </c>
      <c r="E310" s="13" t="s">
        <v>190</v>
      </c>
      <c r="F310" s="13"/>
      <c r="G310" s="13"/>
      <c r="H310" s="13" t="s">
        <v>868</v>
      </c>
      <c r="I310" t="str">
        <f t="shared" si="6"/>
        <v>AbsintheBohemian &amp; Other Styles</v>
      </c>
    </row>
    <row r="311" spans="1:9" x14ac:dyDescent="0.15">
      <c r="A311" s="162"/>
      <c r="B311" s="162"/>
      <c r="C311" s="162"/>
      <c r="D311" s="13" t="s">
        <v>187</v>
      </c>
      <c r="E311" s="13" t="s">
        <v>189</v>
      </c>
      <c r="F311" s="13"/>
      <c r="G311" s="13"/>
      <c r="H311" s="13" t="s">
        <v>869</v>
      </c>
      <c r="I311" t="str">
        <f t="shared" si="6"/>
        <v>AbsintheVerte</v>
      </c>
    </row>
    <row r="312" spans="1:9" x14ac:dyDescent="0.15">
      <c r="A312" s="162"/>
      <c r="B312" s="162"/>
      <c r="C312" s="162"/>
      <c r="D312" s="13" t="s">
        <v>197</v>
      </c>
      <c r="E312" s="13" t="s">
        <v>198</v>
      </c>
      <c r="F312" s="13"/>
      <c r="G312" s="13"/>
      <c r="H312" s="13" t="s">
        <v>870</v>
      </c>
      <c r="I312" t="str">
        <f t="shared" si="6"/>
        <v>AquavitClear</v>
      </c>
    </row>
    <row r="313" spans="1:9" x14ac:dyDescent="0.15">
      <c r="A313" s="162"/>
      <c r="B313" s="162"/>
      <c r="C313" s="162"/>
      <c r="D313" s="13" t="s">
        <v>197</v>
      </c>
      <c r="E313" s="13" t="s">
        <v>177</v>
      </c>
      <c r="F313" s="13"/>
      <c r="G313" s="13"/>
      <c r="H313" s="13" t="s">
        <v>871</v>
      </c>
      <c r="I313" t="str">
        <f t="shared" si="6"/>
        <v>AquavitGolden</v>
      </c>
    </row>
    <row r="314" spans="1:9" x14ac:dyDescent="0.15">
      <c r="A314" s="162"/>
      <c r="B314" s="162"/>
      <c r="C314" s="162"/>
      <c r="D314" s="13" t="s">
        <v>191</v>
      </c>
      <c r="E314" s="13" t="s">
        <v>188</v>
      </c>
      <c r="F314" s="13"/>
      <c r="G314" s="13"/>
      <c r="H314" s="13" t="s">
        <v>875</v>
      </c>
      <c r="I314" t="str">
        <f t="shared" si="6"/>
        <v>ArmagnacBlanche</v>
      </c>
    </row>
    <row r="315" spans="1:9" x14ac:dyDescent="0.15">
      <c r="A315" s="162"/>
      <c r="B315" s="162"/>
      <c r="C315" s="162"/>
      <c r="D315" s="13" t="s">
        <v>191</v>
      </c>
      <c r="E315" s="13" t="s">
        <v>188</v>
      </c>
      <c r="F315" s="13" t="s">
        <v>192</v>
      </c>
      <c r="G315" s="13"/>
      <c r="H315" s="13" t="s">
        <v>872</v>
      </c>
      <c r="I315" t="str">
        <f t="shared" si="6"/>
        <v>ArmagnacBlancheBas Armagnac</v>
      </c>
    </row>
    <row r="316" spans="1:9" x14ac:dyDescent="0.15">
      <c r="A316" s="162"/>
      <c r="B316" s="162"/>
      <c r="C316" s="162"/>
      <c r="D316" s="13" t="s">
        <v>191</v>
      </c>
      <c r="E316" s="13" t="s">
        <v>188</v>
      </c>
      <c r="F316" s="13" t="s">
        <v>195</v>
      </c>
      <c r="G316" s="13"/>
      <c r="H316" s="13" t="s">
        <v>873</v>
      </c>
      <c r="I316" t="str">
        <f t="shared" si="6"/>
        <v>ArmagnacBlancheHaut-Armagnac</v>
      </c>
    </row>
    <row r="317" spans="1:9" x14ac:dyDescent="0.15">
      <c r="A317" s="162"/>
      <c r="B317" s="162"/>
      <c r="C317" s="162"/>
      <c r="D317" s="13" t="s">
        <v>191</v>
      </c>
      <c r="E317" s="13" t="s">
        <v>188</v>
      </c>
      <c r="F317" s="13" t="s">
        <v>194</v>
      </c>
      <c r="G317" s="13"/>
      <c r="H317" s="13" t="s">
        <v>874</v>
      </c>
      <c r="I317" t="str">
        <f t="shared" si="6"/>
        <v>ArmagnacBlancheTénarèze</v>
      </c>
    </row>
    <row r="318" spans="1:9" x14ac:dyDescent="0.15">
      <c r="A318" s="162"/>
      <c r="B318" s="162"/>
      <c r="C318" s="162"/>
      <c r="D318" s="13" t="s">
        <v>191</v>
      </c>
      <c r="E318" s="13" t="s">
        <v>17</v>
      </c>
      <c r="F318" s="13"/>
      <c r="G318" s="13"/>
      <c r="H318" s="13" t="s">
        <v>879</v>
      </c>
      <c r="I318" t="str">
        <f t="shared" si="6"/>
        <v>ArmagnacVintage</v>
      </c>
    </row>
    <row r="319" spans="1:9" x14ac:dyDescent="0.15">
      <c r="A319" s="162"/>
      <c r="B319" s="162"/>
      <c r="C319" s="162"/>
      <c r="D319" s="13" t="s">
        <v>191</v>
      </c>
      <c r="E319" s="13" t="s">
        <v>17</v>
      </c>
      <c r="F319" s="13" t="s">
        <v>192</v>
      </c>
      <c r="G319" s="13"/>
      <c r="H319" s="13" t="s">
        <v>876</v>
      </c>
      <c r="I319" t="str">
        <f t="shared" si="6"/>
        <v>ArmagnacVintageBas Armagnac</v>
      </c>
    </row>
    <row r="320" spans="1:9" x14ac:dyDescent="0.15">
      <c r="A320" s="162"/>
      <c r="B320" s="162"/>
      <c r="C320" s="162"/>
      <c r="D320" s="13" t="s">
        <v>191</v>
      </c>
      <c r="E320" s="13" t="s">
        <v>17</v>
      </c>
      <c r="F320" s="13" t="s">
        <v>195</v>
      </c>
      <c r="G320" s="13"/>
      <c r="H320" s="13" t="s">
        <v>877</v>
      </c>
      <c r="I320" t="str">
        <f t="shared" ref="I320:I382" si="7">D320&amp;E320&amp;F320</f>
        <v>ArmagnacVintageHaut-Armagnac</v>
      </c>
    </row>
    <row r="321" spans="1:9" x14ac:dyDescent="0.15">
      <c r="A321" s="162"/>
      <c r="B321" s="162"/>
      <c r="C321" s="162"/>
      <c r="D321" s="13" t="s">
        <v>191</v>
      </c>
      <c r="E321" s="13" t="s">
        <v>17</v>
      </c>
      <c r="F321" s="13" t="s">
        <v>194</v>
      </c>
      <c r="G321" s="13"/>
      <c r="H321" s="13" t="s">
        <v>878</v>
      </c>
      <c r="I321" t="str">
        <f t="shared" si="7"/>
        <v>ArmagnacVintageTénarèze</v>
      </c>
    </row>
    <row r="322" spans="1:9" x14ac:dyDescent="0.15">
      <c r="A322" s="162"/>
      <c r="B322" s="162"/>
      <c r="C322" s="162"/>
      <c r="D322" s="13" t="s">
        <v>191</v>
      </c>
      <c r="E322" s="13" t="s">
        <v>193</v>
      </c>
      <c r="F322" s="13"/>
      <c r="G322" s="13"/>
      <c r="H322" s="13" t="s">
        <v>883</v>
      </c>
      <c r="I322" t="str">
        <f t="shared" si="7"/>
        <v>ArmagnacVS</v>
      </c>
    </row>
    <row r="323" spans="1:9" x14ac:dyDescent="0.15">
      <c r="A323" s="162"/>
      <c r="B323" s="162"/>
      <c r="C323" s="162"/>
      <c r="D323" s="13" t="s">
        <v>191</v>
      </c>
      <c r="E323" s="13" t="s">
        <v>193</v>
      </c>
      <c r="F323" s="13" t="s">
        <v>192</v>
      </c>
      <c r="G323" s="13"/>
      <c r="H323" s="13" t="s">
        <v>880</v>
      </c>
      <c r="I323" t="str">
        <f t="shared" si="7"/>
        <v>ArmagnacVSBas Armagnac</v>
      </c>
    </row>
    <row r="324" spans="1:9" x14ac:dyDescent="0.15">
      <c r="A324" s="162"/>
      <c r="B324" s="162"/>
      <c r="C324" s="162"/>
      <c r="D324" s="13" t="s">
        <v>191</v>
      </c>
      <c r="E324" s="13" t="s">
        <v>193</v>
      </c>
      <c r="F324" s="13" t="s">
        <v>195</v>
      </c>
      <c r="G324" s="13"/>
      <c r="H324" s="13" t="s">
        <v>881</v>
      </c>
      <c r="I324" t="str">
        <f t="shared" si="7"/>
        <v>ArmagnacVSHaut-Armagnac</v>
      </c>
    </row>
    <row r="325" spans="1:9" x14ac:dyDescent="0.15">
      <c r="A325" s="162"/>
      <c r="B325" s="162"/>
      <c r="C325" s="162"/>
      <c r="D325" s="13" t="s">
        <v>191</v>
      </c>
      <c r="E325" s="13" t="s">
        <v>193</v>
      </c>
      <c r="F325" s="13" t="s">
        <v>194</v>
      </c>
      <c r="G325" s="13"/>
      <c r="H325" s="13" t="s">
        <v>882</v>
      </c>
      <c r="I325" t="str">
        <f t="shared" si="7"/>
        <v>ArmagnacVSTénarèze</v>
      </c>
    </row>
    <row r="326" spans="1:9" x14ac:dyDescent="0.15">
      <c r="A326" s="162"/>
      <c r="B326" s="162"/>
      <c r="C326" s="162"/>
      <c r="D326" s="13" t="s">
        <v>191</v>
      </c>
      <c r="E326" s="13" t="s">
        <v>196</v>
      </c>
      <c r="F326" s="13"/>
      <c r="G326" s="13"/>
      <c r="H326" s="13" t="s">
        <v>887</v>
      </c>
      <c r="I326" t="str">
        <f t="shared" si="7"/>
        <v>ArmagnacVSOP</v>
      </c>
    </row>
    <row r="327" spans="1:9" x14ac:dyDescent="0.15">
      <c r="A327" s="162"/>
      <c r="B327" s="162"/>
      <c r="C327" s="162"/>
      <c r="D327" s="13" t="s">
        <v>191</v>
      </c>
      <c r="E327" s="13" t="s">
        <v>196</v>
      </c>
      <c r="F327" s="13" t="s">
        <v>192</v>
      </c>
      <c r="G327" s="13"/>
      <c r="H327" s="13" t="s">
        <v>884</v>
      </c>
      <c r="I327" t="str">
        <f t="shared" si="7"/>
        <v>ArmagnacVSOPBas Armagnac</v>
      </c>
    </row>
    <row r="328" spans="1:9" x14ac:dyDescent="0.15">
      <c r="A328" s="162"/>
      <c r="B328" s="162"/>
      <c r="C328" s="162"/>
      <c r="D328" s="13" t="s">
        <v>191</v>
      </c>
      <c r="E328" s="13" t="s">
        <v>196</v>
      </c>
      <c r="F328" s="13" t="s">
        <v>195</v>
      </c>
      <c r="G328" s="13"/>
      <c r="H328" s="13" t="s">
        <v>885</v>
      </c>
      <c r="I328" t="str">
        <f t="shared" si="7"/>
        <v>ArmagnacVSOPHaut-Armagnac</v>
      </c>
    </row>
    <row r="329" spans="1:9" x14ac:dyDescent="0.15">
      <c r="A329" s="162"/>
      <c r="B329" s="162"/>
      <c r="C329" s="162"/>
      <c r="D329" s="13" t="s">
        <v>191</v>
      </c>
      <c r="E329" s="13" t="s">
        <v>196</v>
      </c>
      <c r="F329" s="13" t="s">
        <v>194</v>
      </c>
      <c r="G329" s="13"/>
      <c r="H329" s="13" t="s">
        <v>886</v>
      </c>
      <c r="I329" t="str">
        <f t="shared" si="7"/>
        <v>ArmagnacVSOPTénarèze</v>
      </c>
    </row>
    <row r="330" spans="1:9" x14ac:dyDescent="0.15">
      <c r="A330" s="162"/>
      <c r="B330" s="162"/>
      <c r="C330" s="162"/>
      <c r="D330" s="13" t="s">
        <v>191</v>
      </c>
      <c r="E330" s="13" t="s">
        <v>888</v>
      </c>
      <c r="F330" s="13"/>
      <c r="G330" s="13"/>
      <c r="H330" s="13" t="s">
        <v>892</v>
      </c>
      <c r="I330" t="str">
        <f t="shared" si="7"/>
        <v>ArmagnacXO/Napoleon/Hors d'âge</v>
      </c>
    </row>
    <row r="331" spans="1:9" x14ac:dyDescent="0.15">
      <c r="A331" s="162"/>
      <c r="B331" s="162"/>
      <c r="C331" s="162"/>
      <c r="D331" s="13" t="s">
        <v>191</v>
      </c>
      <c r="E331" s="13" t="s">
        <v>888</v>
      </c>
      <c r="F331" s="13" t="s">
        <v>192</v>
      </c>
      <c r="G331" s="13"/>
      <c r="H331" s="13" t="s">
        <v>889</v>
      </c>
      <c r="I331" t="str">
        <f t="shared" si="7"/>
        <v>ArmagnacXO/Napoleon/Hors d'âgeBas Armagnac</v>
      </c>
    </row>
    <row r="332" spans="1:9" x14ac:dyDescent="0.15">
      <c r="A332" s="162"/>
      <c r="B332" s="162"/>
      <c r="C332" s="162"/>
      <c r="D332" s="13" t="s">
        <v>191</v>
      </c>
      <c r="E332" s="13" t="s">
        <v>888</v>
      </c>
      <c r="F332" s="13" t="s">
        <v>195</v>
      </c>
      <c r="G332" s="13"/>
      <c r="H332" s="13" t="s">
        <v>890</v>
      </c>
      <c r="I332" t="str">
        <f t="shared" si="7"/>
        <v>ArmagnacXO/Napoleon/Hors d'âgeHaut-Armagnac</v>
      </c>
    </row>
    <row r="333" spans="1:9" x14ac:dyDescent="0.15">
      <c r="A333" s="162"/>
      <c r="B333" s="162"/>
      <c r="C333" s="162"/>
      <c r="D333" s="13" t="s">
        <v>191</v>
      </c>
      <c r="E333" s="13" t="s">
        <v>888</v>
      </c>
      <c r="F333" s="13" t="s">
        <v>194</v>
      </c>
      <c r="G333" s="13"/>
      <c r="H333" s="13" t="s">
        <v>891</v>
      </c>
      <c r="I333" t="str">
        <f t="shared" si="7"/>
        <v>ArmagnacXO/Napoleon/Hors d'âgeTénarèze</v>
      </c>
    </row>
    <row r="334" spans="1:9" x14ac:dyDescent="0.15">
      <c r="A334" s="162"/>
      <c r="B334" s="162"/>
      <c r="C334" s="162"/>
      <c r="D334" s="13" t="s">
        <v>269</v>
      </c>
      <c r="E334" s="13" t="s">
        <v>270</v>
      </c>
      <c r="F334" s="13"/>
      <c r="G334" s="13"/>
      <c r="H334" s="13" t="s">
        <v>909</v>
      </c>
      <c r="I334" t="str">
        <f t="shared" si="7"/>
        <v>Asian SpiritsBaijiu</v>
      </c>
    </row>
    <row r="335" spans="1:9" x14ac:dyDescent="0.15">
      <c r="A335" s="162"/>
      <c r="B335" s="162"/>
      <c r="C335" s="162"/>
      <c r="D335" s="13" t="s">
        <v>269</v>
      </c>
      <c r="E335" s="13" t="s">
        <v>270</v>
      </c>
      <c r="F335" s="13" t="s">
        <v>893</v>
      </c>
      <c r="G335" s="13"/>
      <c r="H335" s="13" t="s">
        <v>894</v>
      </c>
      <c r="I335" t="str">
        <f t="shared" si="7"/>
        <v>Asian SpiritsBaijiuChi/Fat Aroma (chixiãng / zhixiãng)</v>
      </c>
    </row>
    <row r="336" spans="1:9" x14ac:dyDescent="0.15">
      <c r="A336" s="162"/>
      <c r="B336" s="162"/>
      <c r="C336" s="162"/>
      <c r="D336" s="13" t="s">
        <v>269</v>
      </c>
      <c r="E336" s="13" t="s">
        <v>270</v>
      </c>
      <c r="F336" s="13" t="s">
        <v>337</v>
      </c>
      <c r="G336" s="13"/>
      <c r="H336" s="13" t="s">
        <v>895</v>
      </c>
      <c r="I336" t="str">
        <f t="shared" si="7"/>
        <v>Asian SpiritsBaijiuExtra-Strong Aroma (fùyùxiãng)</v>
      </c>
    </row>
    <row r="337" spans="1:9" x14ac:dyDescent="0.15">
      <c r="A337" s="162"/>
      <c r="B337" s="162"/>
      <c r="C337" s="162"/>
      <c r="D337" s="13" t="s">
        <v>269</v>
      </c>
      <c r="E337" s="13" t="s">
        <v>270</v>
      </c>
      <c r="F337" s="13" t="s">
        <v>338</v>
      </c>
      <c r="G337" s="13"/>
      <c r="H337" s="13" t="s">
        <v>896</v>
      </c>
      <c r="I337" t="str">
        <f t="shared" si="7"/>
        <v>Asian SpiritsBaijiuLaobaigan Aroma (laobáigãnxiãng)</v>
      </c>
    </row>
    <row r="338" spans="1:9" x14ac:dyDescent="0.15">
      <c r="A338" s="162"/>
      <c r="B338" s="162"/>
      <c r="C338" s="162"/>
      <c r="D338" s="13" t="s">
        <v>269</v>
      </c>
      <c r="E338" s="13" t="s">
        <v>270</v>
      </c>
      <c r="F338" s="13" t="s">
        <v>333</v>
      </c>
      <c r="G338" s="13"/>
      <c r="H338" s="13" t="s">
        <v>897</v>
      </c>
      <c r="I338" t="str">
        <f t="shared" si="7"/>
        <v>Asian SpiritsBaijiuLight Aroma (qingxiãng)</v>
      </c>
    </row>
    <row r="339" spans="1:9" x14ac:dyDescent="0.15">
      <c r="A339" s="162"/>
      <c r="B339" s="162"/>
      <c r="C339" s="162"/>
      <c r="D339" s="13" t="s">
        <v>269</v>
      </c>
      <c r="E339" s="13" t="s">
        <v>270</v>
      </c>
      <c r="F339" s="13" t="s">
        <v>898</v>
      </c>
      <c r="G339" s="13"/>
      <c r="H339" s="13" t="s">
        <v>899</v>
      </c>
      <c r="I339" t="str">
        <f t="shared" si="7"/>
        <v>Asian SpiritsBaijiuMedicine Aroma (yàoxiãng)</v>
      </c>
    </row>
    <row r="340" spans="1:9" x14ac:dyDescent="0.15">
      <c r="A340" s="162"/>
      <c r="B340" s="162"/>
      <c r="C340" s="162"/>
      <c r="D340" s="13" t="s">
        <v>269</v>
      </c>
      <c r="E340" s="13" t="s">
        <v>270</v>
      </c>
      <c r="F340" s="13" t="s">
        <v>900</v>
      </c>
      <c r="G340" s="13"/>
      <c r="H340" s="13" t="s">
        <v>901</v>
      </c>
      <c r="I340" t="str">
        <f t="shared" si="7"/>
        <v>Asian SpiritsBaijiuMixed Aroma (jiãnxiãng)</v>
      </c>
    </row>
    <row r="341" spans="1:9" x14ac:dyDescent="0.15">
      <c r="A341" s="162"/>
      <c r="B341" s="162"/>
      <c r="C341" s="162"/>
      <c r="D341" s="13" t="s">
        <v>269</v>
      </c>
      <c r="E341" s="13" t="s">
        <v>270</v>
      </c>
      <c r="F341" s="13" t="s">
        <v>335</v>
      </c>
      <c r="G341" s="13"/>
      <c r="H341" s="13" t="s">
        <v>902</v>
      </c>
      <c r="I341" t="str">
        <f t="shared" si="7"/>
        <v>Asian SpiritsBaijiuPhoenix Aroma (fèngxiãng)</v>
      </c>
    </row>
    <row r="342" spans="1:9" x14ac:dyDescent="0.15">
      <c r="A342" s="162"/>
      <c r="B342" s="162"/>
      <c r="C342" s="162"/>
      <c r="D342" s="13" t="s">
        <v>269</v>
      </c>
      <c r="E342" s="13" t="s">
        <v>270</v>
      </c>
      <c r="F342" s="13" t="s">
        <v>334</v>
      </c>
      <c r="G342" s="13"/>
      <c r="H342" s="13" t="s">
        <v>903</v>
      </c>
      <c r="I342" t="str">
        <f t="shared" si="7"/>
        <v>Asian SpiritsBaijiuRice Aroma (mîxiãng)</v>
      </c>
    </row>
    <row r="343" spans="1:9" x14ac:dyDescent="0.15">
      <c r="A343" s="162"/>
      <c r="B343" s="162"/>
      <c r="C343" s="162"/>
      <c r="D343" s="13" t="s">
        <v>269</v>
      </c>
      <c r="E343" s="13" t="s">
        <v>270</v>
      </c>
      <c r="F343" s="13" t="s">
        <v>331</v>
      </c>
      <c r="G343" s="13"/>
      <c r="H343" s="13" t="s">
        <v>904</v>
      </c>
      <c r="I343" t="str">
        <f t="shared" si="7"/>
        <v>Asian SpiritsBaijiuSauce Aroma (jiàngxiãng)</v>
      </c>
    </row>
    <row r="344" spans="1:9" x14ac:dyDescent="0.15">
      <c r="A344" s="162"/>
      <c r="B344" s="162"/>
      <c r="C344" s="162"/>
      <c r="D344" s="13" t="s">
        <v>269</v>
      </c>
      <c r="E344" s="13" t="s">
        <v>270</v>
      </c>
      <c r="F344" s="13" t="s">
        <v>336</v>
      </c>
      <c r="G344" s="13"/>
      <c r="H344" s="13" t="s">
        <v>905</v>
      </c>
      <c r="I344" t="str">
        <f t="shared" si="7"/>
        <v>Asian SpiritsBaijiuSesame Aroma (zhimaxiãng)</v>
      </c>
    </row>
    <row r="345" spans="1:9" x14ac:dyDescent="0.15">
      <c r="A345" s="162"/>
      <c r="B345" s="162"/>
      <c r="C345" s="162"/>
      <c r="D345" s="13" t="s">
        <v>269</v>
      </c>
      <c r="E345" s="13" t="s">
        <v>270</v>
      </c>
      <c r="F345" s="13" t="s">
        <v>906</v>
      </c>
      <c r="G345" s="13"/>
      <c r="H345" s="13" t="s">
        <v>907</v>
      </c>
      <c r="I345" t="str">
        <f t="shared" si="7"/>
        <v>Asian SpiritsBaijiuSpecial Aroma (tèxiãng)</v>
      </c>
    </row>
    <row r="346" spans="1:9" x14ac:dyDescent="0.15">
      <c r="A346" s="162"/>
      <c r="B346" s="162"/>
      <c r="C346" s="162"/>
      <c r="D346" s="13" t="s">
        <v>269</v>
      </c>
      <c r="E346" s="13" t="s">
        <v>270</v>
      </c>
      <c r="F346" s="13" t="s">
        <v>332</v>
      </c>
      <c r="G346" s="13"/>
      <c r="H346" s="13" t="s">
        <v>908</v>
      </c>
      <c r="I346" t="str">
        <f t="shared" si="7"/>
        <v>Asian SpiritsBaijiuStrong Aroma (nóngxiãng)</v>
      </c>
    </row>
    <row r="347" spans="1:9" x14ac:dyDescent="0.15">
      <c r="A347" s="162"/>
      <c r="B347" s="162"/>
      <c r="C347" s="162"/>
      <c r="D347" s="13" t="s">
        <v>269</v>
      </c>
      <c r="E347" s="13" t="s">
        <v>910</v>
      </c>
      <c r="F347" s="13"/>
      <c r="G347" s="13"/>
      <c r="H347" s="13" t="s">
        <v>911</v>
      </c>
      <c r="I347" t="str">
        <f t="shared" si="7"/>
        <v>Asian SpiritsKorean Soju</v>
      </c>
    </row>
    <row r="348" spans="1:9" x14ac:dyDescent="0.15">
      <c r="A348" s="162"/>
      <c r="B348" s="162"/>
      <c r="C348" s="162"/>
      <c r="D348" s="13" t="s">
        <v>269</v>
      </c>
      <c r="E348" s="13" t="s">
        <v>912</v>
      </c>
      <c r="F348" s="13"/>
      <c r="G348" s="13"/>
      <c r="H348" s="13" t="s">
        <v>913</v>
      </c>
      <c r="I348" t="str">
        <f t="shared" si="7"/>
        <v>Asian SpiritsMakgeolli</v>
      </c>
    </row>
    <row r="349" spans="1:9" x14ac:dyDescent="0.15">
      <c r="A349" s="162"/>
      <c r="B349" s="162"/>
      <c r="C349" s="162"/>
      <c r="D349" s="13" t="s">
        <v>199</v>
      </c>
      <c r="E349" s="13" t="s">
        <v>914</v>
      </c>
      <c r="F349" s="13"/>
      <c r="G349" s="13"/>
      <c r="H349" s="13" t="s">
        <v>915</v>
      </c>
      <c r="I349" t="str">
        <f t="shared" si="7"/>
        <v>BittersAperitif</v>
      </c>
    </row>
    <row r="350" spans="1:9" x14ac:dyDescent="0.15">
      <c r="A350" s="162"/>
      <c r="B350" s="162"/>
      <c r="C350" s="162"/>
      <c r="D350" s="13" t="s">
        <v>199</v>
      </c>
      <c r="E350" s="13" t="s">
        <v>916</v>
      </c>
      <c r="F350" s="13"/>
      <c r="G350" s="13"/>
      <c r="H350" s="13" t="s">
        <v>917</v>
      </c>
      <c r="I350" t="str">
        <f t="shared" si="7"/>
        <v>BittersCocktail (Droppers)</v>
      </c>
    </row>
    <row r="351" spans="1:9" x14ac:dyDescent="0.15">
      <c r="A351" s="162"/>
      <c r="B351" s="162"/>
      <c r="C351" s="162"/>
      <c r="D351" s="13" t="s">
        <v>199</v>
      </c>
      <c r="E351" s="13" t="s">
        <v>200</v>
      </c>
      <c r="F351" s="13"/>
      <c r="G351" s="13"/>
      <c r="H351" s="13" t="s">
        <v>918</v>
      </c>
      <c r="I351" t="str">
        <f t="shared" si="7"/>
        <v>BittersDigestive</v>
      </c>
    </row>
    <row r="352" spans="1:9" x14ac:dyDescent="0.15">
      <c r="A352" s="162"/>
      <c r="B352" s="162"/>
      <c r="C352" s="162"/>
      <c r="D352" s="13" t="s">
        <v>201</v>
      </c>
      <c r="E352" s="13" t="s">
        <v>202</v>
      </c>
      <c r="F352" s="13"/>
      <c r="G352" s="13"/>
      <c r="H352" s="13" t="s">
        <v>921</v>
      </c>
      <c r="I352" t="str">
        <f t="shared" si="7"/>
        <v>CalvadosFine</v>
      </c>
    </row>
    <row r="353" spans="1:9" x14ac:dyDescent="0.15">
      <c r="A353" s="162"/>
      <c r="B353" s="162"/>
      <c r="C353" s="162"/>
      <c r="D353" s="13" t="s">
        <v>201</v>
      </c>
      <c r="E353" s="13" t="s">
        <v>202</v>
      </c>
      <c r="F353" s="13" t="s">
        <v>203</v>
      </c>
      <c r="G353" s="13"/>
      <c r="H353" s="13" t="s">
        <v>919</v>
      </c>
      <c r="I353" t="str">
        <f t="shared" si="7"/>
        <v>CalvadosFineDomfrontais</v>
      </c>
    </row>
    <row r="354" spans="1:9" x14ac:dyDescent="0.15">
      <c r="A354" s="162"/>
      <c r="B354" s="162"/>
      <c r="C354" s="162"/>
      <c r="D354" s="13" t="s">
        <v>201</v>
      </c>
      <c r="E354" s="13" t="s">
        <v>202</v>
      </c>
      <c r="F354" s="13" t="s">
        <v>205</v>
      </c>
      <c r="G354" s="13"/>
      <c r="H354" s="13" t="s">
        <v>920</v>
      </c>
      <c r="I354" t="str">
        <f t="shared" si="7"/>
        <v>CalvadosFinePays d'Auge</v>
      </c>
    </row>
    <row r="355" spans="1:9" x14ac:dyDescent="0.15">
      <c r="A355" s="162"/>
      <c r="B355" s="162"/>
      <c r="C355" s="162"/>
      <c r="D355" s="13" t="s">
        <v>201</v>
      </c>
      <c r="E355" s="13" t="s">
        <v>17</v>
      </c>
      <c r="F355" s="13"/>
      <c r="G355" s="13"/>
      <c r="H355" s="13" t="s">
        <v>924</v>
      </c>
      <c r="I355" t="str">
        <f t="shared" si="7"/>
        <v>CalvadosVintage</v>
      </c>
    </row>
    <row r="356" spans="1:9" x14ac:dyDescent="0.15">
      <c r="A356" s="162"/>
      <c r="B356" s="162"/>
      <c r="C356" s="162"/>
      <c r="D356" s="13" t="s">
        <v>201</v>
      </c>
      <c r="E356" s="13" t="s">
        <v>17</v>
      </c>
      <c r="F356" s="13" t="s">
        <v>203</v>
      </c>
      <c r="G356" s="13"/>
      <c r="H356" s="13" t="s">
        <v>922</v>
      </c>
      <c r="I356" t="str">
        <f t="shared" si="7"/>
        <v>CalvadosVintageDomfrontais</v>
      </c>
    </row>
    <row r="357" spans="1:9" x14ac:dyDescent="0.15">
      <c r="A357" s="162"/>
      <c r="B357" s="162"/>
      <c r="C357" s="162"/>
      <c r="D357" s="13" t="s">
        <v>201</v>
      </c>
      <c r="E357" s="13" t="s">
        <v>17</v>
      </c>
      <c r="F357" s="13" t="s">
        <v>205</v>
      </c>
      <c r="G357" s="13"/>
      <c r="H357" s="13" t="s">
        <v>923</v>
      </c>
      <c r="I357" t="str">
        <f t="shared" si="7"/>
        <v>CalvadosVintagePays d'Auge</v>
      </c>
    </row>
    <row r="358" spans="1:9" x14ac:dyDescent="0.15">
      <c r="A358" s="162"/>
      <c r="B358" s="162"/>
      <c r="C358" s="162"/>
      <c r="D358" s="13" t="s">
        <v>201</v>
      </c>
      <c r="E358" s="13" t="s">
        <v>204</v>
      </c>
      <c r="F358" s="13"/>
      <c r="G358" s="13"/>
      <c r="H358" s="13" t="s">
        <v>927</v>
      </c>
      <c r="I358" t="str">
        <f t="shared" si="7"/>
        <v>CalvadosVS/Reserve</v>
      </c>
    </row>
    <row r="359" spans="1:9" x14ac:dyDescent="0.15">
      <c r="A359" s="162"/>
      <c r="B359" s="162"/>
      <c r="C359" s="162"/>
      <c r="D359" s="13" t="s">
        <v>201</v>
      </c>
      <c r="E359" s="13" t="s">
        <v>204</v>
      </c>
      <c r="F359" s="13" t="s">
        <v>203</v>
      </c>
      <c r="G359" s="13"/>
      <c r="H359" s="13" t="s">
        <v>925</v>
      </c>
      <c r="I359" t="str">
        <f t="shared" si="7"/>
        <v>CalvadosVS/ReserveDomfrontais</v>
      </c>
    </row>
    <row r="360" spans="1:9" x14ac:dyDescent="0.15">
      <c r="A360" s="162"/>
      <c r="B360" s="162"/>
      <c r="C360" s="162"/>
      <c r="D360" s="13" t="s">
        <v>201</v>
      </c>
      <c r="E360" s="13" t="s">
        <v>204</v>
      </c>
      <c r="F360" s="13" t="s">
        <v>205</v>
      </c>
      <c r="G360" s="13"/>
      <c r="H360" s="13" t="s">
        <v>926</v>
      </c>
      <c r="I360" t="str">
        <f t="shared" si="7"/>
        <v>CalvadosVS/ReservePays d'Auge</v>
      </c>
    </row>
    <row r="361" spans="1:9" x14ac:dyDescent="0.15">
      <c r="A361" s="162"/>
      <c r="B361" s="162"/>
      <c r="C361" s="162"/>
      <c r="D361" s="13" t="s">
        <v>201</v>
      </c>
      <c r="E361" s="13" t="s">
        <v>196</v>
      </c>
      <c r="F361" s="13"/>
      <c r="G361" s="13"/>
      <c r="H361" s="13" t="s">
        <v>930</v>
      </c>
      <c r="I361" t="str">
        <f t="shared" si="7"/>
        <v>CalvadosVSOP</v>
      </c>
    </row>
    <row r="362" spans="1:9" x14ac:dyDescent="0.15">
      <c r="A362" s="162"/>
      <c r="B362" s="162"/>
      <c r="C362" s="162"/>
      <c r="D362" s="13" t="s">
        <v>201</v>
      </c>
      <c r="E362" s="13" t="s">
        <v>196</v>
      </c>
      <c r="F362" s="13" t="s">
        <v>203</v>
      </c>
      <c r="G362" s="13"/>
      <c r="H362" s="13" t="s">
        <v>928</v>
      </c>
      <c r="I362" t="str">
        <f t="shared" si="7"/>
        <v>CalvadosVSOPDomfrontais</v>
      </c>
    </row>
    <row r="363" spans="1:9" x14ac:dyDescent="0.15">
      <c r="A363" s="162"/>
      <c r="B363" s="162"/>
      <c r="C363" s="162"/>
      <c r="D363" s="13" t="s">
        <v>201</v>
      </c>
      <c r="E363" s="13" t="s">
        <v>196</v>
      </c>
      <c r="F363" s="13" t="s">
        <v>205</v>
      </c>
      <c r="G363" s="13"/>
      <c r="H363" s="13" t="s">
        <v>929</v>
      </c>
      <c r="I363" t="str">
        <f t="shared" si="7"/>
        <v>CalvadosVSOPPays d'Auge</v>
      </c>
    </row>
    <row r="364" spans="1:9" x14ac:dyDescent="0.15">
      <c r="A364" s="162"/>
      <c r="B364" s="162"/>
      <c r="C364" s="163"/>
      <c r="D364" s="13" t="s">
        <v>201</v>
      </c>
      <c r="E364" s="13" t="s">
        <v>206</v>
      </c>
      <c r="F364" s="13"/>
      <c r="G364" s="13"/>
      <c r="H364" s="13" t="s">
        <v>933</v>
      </c>
      <c r="I364" t="str">
        <f t="shared" si="7"/>
        <v>CalvadosXO</v>
      </c>
    </row>
    <row r="365" spans="1:9" x14ac:dyDescent="0.15">
      <c r="A365" s="162"/>
      <c r="B365" s="162"/>
      <c r="C365" s="162"/>
      <c r="D365" s="13" t="s">
        <v>201</v>
      </c>
      <c r="E365" s="13" t="s">
        <v>206</v>
      </c>
      <c r="F365" s="13" t="s">
        <v>203</v>
      </c>
      <c r="G365" s="13"/>
      <c r="H365" s="13" t="s">
        <v>931</v>
      </c>
      <c r="I365" t="str">
        <f>D365&amp;E365&amp;F365</f>
        <v>CalvadosXODomfrontais</v>
      </c>
    </row>
    <row r="366" spans="1:9" x14ac:dyDescent="0.15">
      <c r="A366" s="162"/>
      <c r="B366" s="162"/>
      <c r="C366" s="162"/>
      <c r="D366" s="13" t="s">
        <v>201</v>
      </c>
      <c r="E366" s="13" t="s">
        <v>206</v>
      </c>
      <c r="F366" s="13" t="s">
        <v>205</v>
      </c>
      <c r="G366" s="13"/>
      <c r="H366" s="13" t="s">
        <v>932</v>
      </c>
      <c r="I366" t="str">
        <f t="shared" si="7"/>
        <v>CalvadosXOPays d'Auge</v>
      </c>
    </row>
    <row r="367" spans="1:9" x14ac:dyDescent="0.15">
      <c r="A367" s="162"/>
      <c r="B367" s="162"/>
      <c r="C367" s="162"/>
      <c r="D367" s="13" t="s">
        <v>207</v>
      </c>
      <c r="E367" s="13" t="s">
        <v>934</v>
      </c>
      <c r="F367" s="13"/>
      <c r="G367" s="13"/>
      <c r="H367" s="13" t="s">
        <v>944</v>
      </c>
      <c r="I367" t="str">
        <f t="shared" si="7"/>
        <v>CognacExtra / XXO</v>
      </c>
    </row>
    <row r="368" spans="1:9" x14ac:dyDescent="0.15">
      <c r="A368" s="162"/>
      <c r="B368" s="162"/>
      <c r="C368" s="162"/>
      <c r="D368" s="13" t="s">
        <v>207</v>
      </c>
      <c r="E368" s="13" t="s">
        <v>934</v>
      </c>
      <c r="F368" s="13" t="s">
        <v>935</v>
      </c>
      <c r="G368" s="13"/>
      <c r="H368" s="13" t="s">
        <v>936</v>
      </c>
      <c r="I368" t="str">
        <f t="shared" si="7"/>
        <v>CognacExtra / XXOBon Bois</v>
      </c>
    </row>
    <row r="369" spans="1:9" x14ac:dyDescent="0.15">
      <c r="A369" s="162"/>
      <c r="B369" s="162"/>
      <c r="C369" s="162"/>
      <c r="D369" s="13" t="s">
        <v>207</v>
      </c>
      <c r="E369" s="13" t="s">
        <v>934</v>
      </c>
      <c r="F369" s="13" t="s">
        <v>937</v>
      </c>
      <c r="G369" s="13"/>
      <c r="H369" s="13" t="s">
        <v>938</v>
      </c>
      <c r="I369" t="str">
        <f t="shared" si="7"/>
        <v>CognacExtra / XXOBorderies</v>
      </c>
    </row>
    <row r="370" spans="1:9" x14ac:dyDescent="0.15">
      <c r="A370" s="162"/>
      <c r="B370" s="162"/>
      <c r="C370" s="162"/>
      <c r="D370" s="13" t="s">
        <v>207</v>
      </c>
      <c r="E370" s="13" t="s">
        <v>934</v>
      </c>
      <c r="F370" s="13" t="s">
        <v>211</v>
      </c>
      <c r="G370" s="13"/>
      <c r="H370" s="13" t="s">
        <v>939</v>
      </c>
      <c r="I370" t="str">
        <f t="shared" si="7"/>
        <v>CognacExtra / XXOFine Champagne</v>
      </c>
    </row>
    <row r="371" spans="1:9" x14ac:dyDescent="0.15">
      <c r="A371" s="162"/>
      <c r="B371" s="162"/>
      <c r="C371" s="162"/>
      <c r="D371" s="13" t="s">
        <v>207</v>
      </c>
      <c r="E371" s="13" t="s">
        <v>934</v>
      </c>
      <c r="F371" s="13" t="s">
        <v>940</v>
      </c>
      <c r="G371" s="13"/>
      <c r="H371" s="13" t="s">
        <v>941</v>
      </c>
      <c r="I371" t="str">
        <f t="shared" si="7"/>
        <v>CognacExtra / XXOFins Bois</v>
      </c>
    </row>
    <row r="372" spans="1:9" x14ac:dyDescent="0.15">
      <c r="A372" s="162"/>
      <c r="B372" s="162"/>
      <c r="C372" s="162"/>
      <c r="D372" s="13" t="s">
        <v>207</v>
      </c>
      <c r="E372" s="13" t="s">
        <v>934</v>
      </c>
      <c r="F372" s="13" t="s">
        <v>209</v>
      </c>
      <c r="G372" s="13"/>
      <c r="H372" s="13" t="s">
        <v>942</v>
      </c>
      <c r="I372" t="str">
        <f t="shared" si="7"/>
        <v>CognacExtra / XXOGrande Champagne</v>
      </c>
    </row>
    <row r="373" spans="1:9" x14ac:dyDescent="0.15">
      <c r="A373" s="162"/>
      <c r="B373" s="162"/>
      <c r="C373" s="162"/>
      <c r="D373" s="13" t="s">
        <v>207</v>
      </c>
      <c r="E373" s="13" t="s">
        <v>934</v>
      </c>
      <c r="F373" s="13" t="s">
        <v>210</v>
      </c>
      <c r="G373" s="13"/>
      <c r="H373" s="13" t="s">
        <v>943</v>
      </c>
      <c r="I373" t="str">
        <f t="shared" si="7"/>
        <v>CognacExtra / XXOPetite Champagne</v>
      </c>
    </row>
    <row r="374" spans="1:9" x14ac:dyDescent="0.15">
      <c r="A374" s="162"/>
      <c r="B374" s="162"/>
      <c r="C374" s="162"/>
      <c r="D374" s="13" t="s">
        <v>207</v>
      </c>
      <c r="E374" s="13" t="s">
        <v>945</v>
      </c>
      <c r="F374" s="13"/>
      <c r="G374" s="13"/>
      <c r="H374" s="13" t="s">
        <v>952</v>
      </c>
      <c r="I374" t="str">
        <f t="shared" si="7"/>
        <v>CognacHors d'âge</v>
      </c>
    </row>
    <row r="375" spans="1:9" x14ac:dyDescent="0.15">
      <c r="A375" s="162"/>
      <c r="B375" s="162"/>
      <c r="C375" s="162"/>
      <c r="D375" s="13" t="s">
        <v>207</v>
      </c>
      <c r="E375" s="13" t="s">
        <v>945</v>
      </c>
      <c r="F375" s="13" t="s">
        <v>935</v>
      </c>
      <c r="G375" s="13"/>
      <c r="H375" s="13" t="s">
        <v>946</v>
      </c>
      <c r="I375" t="str">
        <f t="shared" si="7"/>
        <v>CognacHors d'âgeBon Bois</v>
      </c>
    </row>
    <row r="376" spans="1:9" x14ac:dyDescent="0.15">
      <c r="A376" s="162"/>
      <c r="B376" s="162"/>
      <c r="C376" s="162"/>
      <c r="D376" s="13" t="s">
        <v>207</v>
      </c>
      <c r="E376" s="13" t="s">
        <v>945</v>
      </c>
      <c r="F376" s="13" t="s">
        <v>937</v>
      </c>
      <c r="G376" s="13"/>
      <c r="H376" s="13" t="s">
        <v>947</v>
      </c>
      <c r="I376" t="str">
        <f t="shared" si="7"/>
        <v>CognacHors d'âgeBorderies</v>
      </c>
    </row>
    <row r="377" spans="1:9" x14ac:dyDescent="0.15">
      <c r="A377" s="162"/>
      <c r="B377" s="162"/>
      <c r="C377" s="162"/>
      <c r="D377" s="13" t="s">
        <v>207</v>
      </c>
      <c r="E377" s="13" t="s">
        <v>945</v>
      </c>
      <c r="F377" s="13" t="s">
        <v>211</v>
      </c>
      <c r="G377" s="13"/>
      <c r="H377" s="13" t="s">
        <v>948</v>
      </c>
      <c r="I377" t="str">
        <f t="shared" si="7"/>
        <v>CognacHors d'âgeFine Champagne</v>
      </c>
    </row>
    <row r="378" spans="1:9" x14ac:dyDescent="0.15">
      <c r="A378" s="162"/>
      <c r="B378" s="162"/>
      <c r="C378" s="162"/>
      <c r="D378" s="13" t="s">
        <v>207</v>
      </c>
      <c r="E378" s="13" t="s">
        <v>945</v>
      </c>
      <c r="F378" s="13" t="s">
        <v>940</v>
      </c>
      <c r="G378" s="13"/>
      <c r="H378" s="13" t="s">
        <v>949</v>
      </c>
      <c r="I378" t="str">
        <f t="shared" si="7"/>
        <v>CognacHors d'âgeFins Bois</v>
      </c>
    </row>
    <row r="379" spans="1:9" x14ac:dyDescent="0.15">
      <c r="A379" s="162"/>
      <c r="B379" s="162"/>
      <c r="C379" s="162"/>
      <c r="D379" s="13" t="s">
        <v>207</v>
      </c>
      <c r="E379" s="13" t="s">
        <v>945</v>
      </c>
      <c r="F379" s="13" t="s">
        <v>209</v>
      </c>
      <c r="G379" s="13"/>
      <c r="H379" s="13" t="s">
        <v>950</v>
      </c>
      <c r="I379" t="str">
        <f t="shared" si="7"/>
        <v>CognacHors d'âgeGrande Champagne</v>
      </c>
    </row>
    <row r="380" spans="1:9" x14ac:dyDescent="0.15">
      <c r="A380" s="162"/>
      <c r="B380" s="162"/>
      <c r="C380" s="162"/>
      <c r="D380" s="13" t="s">
        <v>207</v>
      </c>
      <c r="E380" s="13" t="s">
        <v>945</v>
      </c>
      <c r="F380" s="13" t="s">
        <v>210</v>
      </c>
      <c r="G380" s="13"/>
      <c r="H380" s="13" t="s">
        <v>951</v>
      </c>
      <c r="I380" t="str">
        <f t="shared" si="7"/>
        <v>CognacHors d'âgePetite Champagne</v>
      </c>
    </row>
    <row r="381" spans="1:9" x14ac:dyDescent="0.15">
      <c r="A381" s="162"/>
      <c r="B381" s="162"/>
      <c r="C381" s="162"/>
      <c r="D381" s="13" t="s">
        <v>207</v>
      </c>
      <c r="E381" s="13" t="s">
        <v>213</v>
      </c>
      <c r="F381" s="13"/>
      <c r="G381" s="13"/>
      <c r="H381" s="13" t="s">
        <v>959</v>
      </c>
      <c r="I381" t="str">
        <f t="shared" si="7"/>
        <v>CognacNo Age Statement</v>
      </c>
    </row>
    <row r="382" spans="1:9" x14ac:dyDescent="0.15">
      <c r="A382" s="162"/>
      <c r="B382" s="162"/>
      <c r="C382" s="162"/>
      <c r="D382" s="13" t="s">
        <v>207</v>
      </c>
      <c r="E382" s="13" t="s">
        <v>213</v>
      </c>
      <c r="F382" s="13" t="s">
        <v>935</v>
      </c>
      <c r="G382" s="13"/>
      <c r="H382" s="13" t="s">
        <v>953</v>
      </c>
      <c r="I382" t="str">
        <f t="shared" si="7"/>
        <v>CognacNo Age StatementBon Bois</v>
      </c>
    </row>
    <row r="383" spans="1:9" x14ac:dyDescent="0.15">
      <c r="A383" s="162"/>
      <c r="B383" s="162"/>
      <c r="C383" s="162"/>
      <c r="D383" s="13" t="s">
        <v>207</v>
      </c>
      <c r="E383" s="13" t="s">
        <v>213</v>
      </c>
      <c r="F383" s="13" t="s">
        <v>937</v>
      </c>
      <c r="G383" s="13"/>
      <c r="H383" s="13" t="s">
        <v>954</v>
      </c>
      <c r="I383" t="str">
        <f t="shared" ref="I383:I433" si="8">D383&amp;E383&amp;F383</f>
        <v>CognacNo Age StatementBorderies</v>
      </c>
    </row>
    <row r="384" spans="1:9" x14ac:dyDescent="0.15">
      <c r="A384" s="162"/>
      <c r="B384" s="162"/>
      <c r="C384" s="162"/>
      <c r="D384" s="13" t="s">
        <v>207</v>
      </c>
      <c r="E384" s="13" t="s">
        <v>213</v>
      </c>
      <c r="F384" s="13" t="s">
        <v>211</v>
      </c>
      <c r="G384" s="13"/>
      <c r="H384" s="13" t="s">
        <v>955</v>
      </c>
      <c r="I384" t="str">
        <f t="shared" si="8"/>
        <v>CognacNo Age StatementFine Champagne</v>
      </c>
    </row>
    <row r="385" spans="1:9" x14ac:dyDescent="0.15">
      <c r="A385" s="162"/>
      <c r="B385" s="162"/>
      <c r="C385" s="162"/>
      <c r="D385" s="13" t="s">
        <v>207</v>
      </c>
      <c r="E385" s="13" t="s">
        <v>213</v>
      </c>
      <c r="F385" s="13" t="s">
        <v>940</v>
      </c>
      <c r="G385" s="13"/>
      <c r="H385" s="13" t="s">
        <v>956</v>
      </c>
      <c r="I385" t="str">
        <f t="shared" si="8"/>
        <v>CognacNo Age StatementFins Bois</v>
      </c>
    </row>
    <row r="386" spans="1:9" x14ac:dyDescent="0.15">
      <c r="A386" s="162"/>
      <c r="B386" s="162"/>
      <c r="C386" s="162"/>
      <c r="D386" s="13" t="s">
        <v>207</v>
      </c>
      <c r="E386" s="13" t="s">
        <v>213</v>
      </c>
      <c r="F386" s="13" t="s">
        <v>209</v>
      </c>
      <c r="G386" s="13"/>
      <c r="H386" s="13" t="s">
        <v>957</v>
      </c>
      <c r="I386" t="str">
        <f t="shared" si="8"/>
        <v>CognacNo Age StatementGrande Champagne</v>
      </c>
    </row>
    <row r="387" spans="1:9" x14ac:dyDescent="0.15">
      <c r="A387" s="162"/>
      <c r="B387" s="162"/>
      <c r="C387" s="162"/>
      <c r="D387" s="13" t="s">
        <v>207</v>
      </c>
      <c r="E387" s="13" t="s">
        <v>213</v>
      </c>
      <c r="F387" s="13" t="s">
        <v>210</v>
      </c>
      <c r="G387" s="13"/>
      <c r="H387" s="13" t="s">
        <v>958</v>
      </c>
      <c r="I387" t="str">
        <f t="shared" si="8"/>
        <v>CognacNo Age StatementPetite Champagne</v>
      </c>
    </row>
    <row r="388" spans="1:9" x14ac:dyDescent="0.15">
      <c r="A388" s="162"/>
      <c r="B388" s="162"/>
      <c r="C388" s="162"/>
      <c r="D388" s="13" t="s">
        <v>207</v>
      </c>
      <c r="E388" s="13" t="s">
        <v>960</v>
      </c>
      <c r="F388" s="13"/>
      <c r="G388" s="13"/>
      <c r="H388" s="13" t="s">
        <v>967</v>
      </c>
      <c r="I388" t="str">
        <f t="shared" si="8"/>
        <v>CognacVintage / Age Stated</v>
      </c>
    </row>
    <row r="389" spans="1:9" x14ac:dyDescent="0.15">
      <c r="A389" s="162"/>
      <c r="B389" s="162"/>
      <c r="C389" s="162"/>
      <c r="D389" s="13" t="s">
        <v>207</v>
      </c>
      <c r="E389" s="13" t="s">
        <v>960</v>
      </c>
      <c r="F389" s="13" t="s">
        <v>935</v>
      </c>
      <c r="G389" s="13"/>
      <c r="H389" s="13" t="s">
        <v>961</v>
      </c>
      <c r="I389" t="str">
        <f t="shared" si="8"/>
        <v>CognacVintage / Age StatedBon Bois</v>
      </c>
    </row>
    <row r="390" spans="1:9" x14ac:dyDescent="0.15">
      <c r="A390" s="162"/>
      <c r="B390" s="162"/>
      <c r="C390" s="162"/>
      <c r="D390" s="13" t="s">
        <v>207</v>
      </c>
      <c r="E390" s="13" t="s">
        <v>960</v>
      </c>
      <c r="F390" s="13" t="s">
        <v>937</v>
      </c>
      <c r="G390" s="13"/>
      <c r="H390" s="13" t="s">
        <v>962</v>
      </c>
      <c r="I390" t="str">
        <f t="shared" si="8"/>
        <v>CognacVintage / Age StatedBorderies</v>
      </c>
    </row>
    <row r="391" spans="1:9" x14ac:dyDescent="0.15">
      <c r="A391" s="162"/>
      <c r="B391" s="162"/>
      <c r="C391" s="162"/>
      <c r="D391" s="13" t="s">
        <v>207</v>
      </c>
      <c r="E391" s="13" t="s">
        <v>960</v>
      </c>
      <c r="F391" s="13" t="s">
        <v>211</v>
      </c>
      <c r="G391" s="13"/>
      <c r="H391" s="13" t="s">
        <v>963</v>
      </c>
      <c r="I391" t="str">
        <f t="shared" si="8"/>
        <v>CognacVintage / Age StatedFine Champagne</v>
      </c>
    </row>
    <row r="392" spans="1:9" x14ac:dyDescent="0.15">
      <c r="A392" s="162"/>
      <c r="B392" s="162"/>
      <c r="C392" s="162"/>
      <c r="D392" s="13" t="s">
        <v>207</v>
      </c>
      <c r="E392" s="13" t="s">
        <v>960</v>
      </c>
      <c r="F392" s="13" t="s">
        <v>940</v>
      </c>
      <c r="G392" s="13"/>
      <c r="H392" s="13" t="s">
        <v>964</v>
      </c>
      <c r="I392" t="str">
        <f t="shared" si="8"/>
        <v>CognacVintage / Age StatedFins Bois</v>
      </c>
    </row>
    <row r="393" spans="1:9" x14ac:dyDescent="0.15">
      <c r="A393" s="162"/>
      <c r="B393" s="162"/>
      <c r="C393" s="162"/>
      <c r="D393" s="13" t="s">
        <v>207</v>
      </c>
      <c r="E393" s="13" t="s">
        <v>960</v>
      </c>
      <c r="F393" s="13" t="s">
        <v>209</v>
      </c>
      <c r="G393" s="13"/>
      <c r="H393" s="13" t="s">
        <v>965</v>
      </c>
      <c r="I393" t="str">
        <f t="shared" si="8"/>
        <v>CognacVintage / Age StatedGrande Champagne</v>
      </c>
    </row>
    <row r="394" spans="1:9" x14ac:dyDescent="0.15">
      <c r="A394" s="162"/>
      <c r="B394" s="162"/>
      <c r="C394" s="162"/>
      <c r="D394" s="13" t="s">
        <v>207</v>
      </c>
      <c r="E394" s="13" t="s">
        <v>960</v>
      </c>
      <c r="F394" s="13" t="s">
        <v>210</v>
      </c>
      <c r="G394" s="13"/>
      <c r="H394" s="13" t="s">
        <v>966</v>
      </c>
      <c r="I394" t="str">
        <f t="shared" si="8"/>
        <v>CognacVintage / Age StatedPetite Champagne</v>
      </c>
    </row>
    <row r="395" spans="1:9" x14ac:dyDescent="0.15">
      <c r="A395" s="162"/>
      <c r="B395" s="162"/>
      <c r="C395" s="162"/>
      <c r="D395" s="13" t="s">
        <v>207</v>
      </c>
      <c r="E395" s="13" t="s">
        <v>193</v>
      </c>
      <c r="F395" s="13"/>
      <c r="G395" s="13"/>
      <c r="H395" s="13" t="s">
        <v>973</v>
      </c>
      <c r="I395" t="str">
        <f t="shared" si="8"/>
        <v>CognacVS</v>
      </c>
    </row>
    <row r="396" spans="1:9" x14ac:dyDescent="0.15">
      <c r="A396" s="162"/>
      <c r="B396" s="162"/>
      <c r="C396" s="162"/>
      <c r="D396" s="13" t="s">
        <v>207</v>
      </c>
      <c r="E396" s="13" t="s">
        <v>193</v>
      </c>
      <c r="F396" s="13" t="s">
        <v>935</v>
      </c>
      <c r="G396" s="13"/>
      <c r="H396" s="13" t="s">
        <v>968</v>
      </c>
      <c r="I396" t="str">
        <f t="shared" si="8"/>
        <v>CognacVSBon Bois</v>
      </c>
    </row>
    <row r="397" spans="1:9" x14ac:dyDescent="0.15">
      <c r="A397" s="162"/>
      <c r="B397" s="162"/>
      <c r="C397" s="162"/>
      <c r="D397" s="13" t="s">
        <v>207</v>
      </c>
      <c r="E397" s="13" t="s">
        <v>193</v>
      </c>
      <c r="F397" s="13" t="s">
        <v>937</v>
      </c>
      <c r="G397" s="13"/>
      <c r="H397" s="13" t="s">
        <v>969</v>
      </c>
      <c r="I397" t="str">
        <f t="shared" si="8"/>
        <v>CognacVSBorderies</v>
      </c>
    </row>
    <row r="398" spans="1:9" x14ac:dyDescent="0.15">
      <c r="A398" s="162"/>
      <c r="B398" s="162"/>
      <c r="C398" s="162"/>
      <c r="D398" s="13" t="s">
        <v>207</v>
      </c>
      <c r="E398" s="13" t="s">
        <v>193</v>
      </c>
      <c r="F398" s="13" t="s">
        <v>211</v>
      </c>
      <c r="G398" s="13"/>
      <c r="H398" s="13" t="s">
        <v>970</v>
      </c>
      <c r="I398" t="str">
        <f t="shared" si="8"/>
        <v>CognacVSFine Champagne</v>
      </c>
    </row>
    <row r="399" spans="1:9" x14ac:dyDescent="0.15">
      <c r="A399" s="162"/>
      <c r="B399" s="162"/>
      <c r="C399" s="162"/>
      <c r="D399" s="13" t="s">
        <v>207</v>
      </c>
      <c r="E399" s="13" t="s">
        <v>193</v>
      </c>
      <c r="F399" s="13" t="s">
        <v>940</v>
      </c>
      <c r="G399" s="13"/>
      <c r="H399" s="13" t="s">
        <v>2133</v>
      </c>
      <c r="I399" t="str">
        <f t="shared" si="8"/>
        <v>CognacVSFins Bois</v>
      </c>
    </row>
    <row r="400" spans="1:9" x14ac:dyDescent="0.15">
      <c r="A400" s="162"/>
      <c r="B400" s="162"/>
      <c r="C400" s="162"/>
      <c r="D400" s="13" t="s">
        <v>207</v>
      </c>
      <c r="E400" s="13" t="s">
        <v>193</v>
      </c>
      <c r="F400" s="13" t="s">
        <v>209</v>
      </c>
      <c r="G400" s="13"/>
      <c r="H400" s="13" t="s">
        <v>971</v>
      </c>
      <c r="I400" t="str">
        <f t="shared" si="8"/>
        <v>CognacVSGrande Champagne</v>
      </c>
    </row>
    <row r="401" spans="1:9" x14ac:dyDescent="0.15">
      <c r="A401" s="162"/>
      <c r="B401" s="162"/>
      <c r="C401" s="162"/>
      <c r="D401" s="13" t="s">
        <v>207</v>
      </c>
      <c r="E401" s="13" t="s">
        <v>193</v>
      </c>
      <c r="F401" s="13" t="s">
        <v>210</v>
      </c>
      <c r="G401" s="13"/>
      <c r="H401" s="13" t="s">
        <v>972</v>
      </c>
      <c r="I401" t="str">
        <f t="shared" si="8"/>
        <v>CognacVSPetite Champagne</v>
      </c>
    </row>
    <row r="402" spans="1:9" x14ac:dyDescent="0.15">
      <c r="A402" s="162"/>
      <c r="B402" s="162"/>
      <c r="C402" s="162"/>
      <c r="D402" s="13" t="s">
        <v>207</v>
      </c>
      <c r="E402" s="13" t="s">
        <v>196</v>
      </c>
      <c r="F402" s="13"/>
      <c r="G402" s="13"/>
      <c r="H402" s="13" t="s">
        <v>979</v>
      </c>
      <c r="I402" t="str">
        <f t="shared" si="8"/>
        <v>CognacVSOP</v>
      </c>
    </row>
    <row r="403" spans="1:9" x14ac:dyDescent="0.15">
      <c r="A403" s="162"/>
      <c r="B403" s="162"/>
      <c r="C403" s="162"/>
      <c r="D403" s="13" t="s">
        <v>207</v>
      </c>
      <c r="E403" s="13" t="s">
        <v>196</v>
      </c>
      <c r="F403" s="13" t="s">
        <v>935</v>
      </c>
      <c r="G403" s="13"/>
      <c r="H403" s="13" t="s">
        <v>974</v>
      </c>
      <c r="I403" t="str">
        <f t="shared" si="8"/>
        <v>CognacVSOPBon Bois</v>
      </c>
    </row>
    <row r="404" spans="1:9" x14ac:dyDescent="0.15">
      <c r="A404" s="162"/>
      <c r="B404" s="162"/>
      <c r="C404" s="162"/>
      <c r="D404" s="13" t="s">
        <v>207</v>
      </c>
      <c r="E404" s="13" t="s">
        <v>196</v>
      </c>
      <c r="F404" s="13" t="s">
        <v>937</v>
      </c>
      <c r="G404" s="13"/>
      <c r="H404" s="13" t="s">
        <v>975</v>
      </c>
      <c r="I404" t="str">
        <f t="shared" si="8"/>
        <v>CognacVSOPBorderies</v>
      </c>
    </row>
    <row r="405" spans="1:9" x14ac:dyDescent="0.15">
      <c r="A405" s="162"/>
      <c r="B405" s="162"/>
      <c r="C405" s="162"/>
      <c r="D405" s="13" t="s">
        <v>207</v>
      </c>
      <c r="E405" s="13" t="s">
        <v>196</v>
      </c>
      <c r="F405" s="13" t="s">
        <v>211</v>
      </c>
      <c r="G405" s="13"/>
      <c r="H405" s="13" t="s">
        <v>976</v>
      </c>
      <c r="I405" t="str">
        <f t="shared" si="8"/>
        <v>CognacVSOPFine Champagne</v>
      </c>
    </row>
    <row r="406" spans="1:9" x14ac:dyDescent="0.15">
      <c r="A406" s="162"/>
      <c r="B406" s="162"/>
      <c r="C406" s="162"/>
      <c r="D406" s="13" t="s">
        <v>207</v>
      </c>
      <c r="E406" s="13" t="s">
        <v>196</v>
      </c>
      <c r="F406" s="13" t="s">
        <v>940</v>
      </c>
      <c r="G406" s="13"/>
      <c r="H406" s="13" t="s">
        <v>2134</v>
      </c>
      <c r="I406" t="str">
        <f t="shared" si="8"/>
        <v>CognacVSOPFins Bois</v>
      </c>
    </row>
    <row r="407" spans="1:9" x14ac:dyDescent="0.15">
      <c r="A407" s="162"/>
      <c r="B407" s="162"/>
      <c r="C407" s="162"/>
      <c r="D407" s="13" t="s">
        <v>207</v>
      </c>
      <c r="E407" s="13" t="s">
        <v>196</v>
      </c>
      <c r="F407" s="13" t="s">
        <v>209</v>
      </c>
      <c r="G407" s="13"/>
      <c r="H407" s="13" t="s">
        <v>977</v>
      </c>
      <c r="I407" t="str">
        <f t="shared" si="8"/>
        <v>CognacVSOPGrande Champagne</v>
      </c>
    </row>
    <row r="408" spans="1:9" x14ac:dyDescent="0.15">
      <c r="A408" s="162"/>
      <c r="B408" s="162"/>
      <c r="C408" s="162"/>
      <c r="D408" s="13" t="s">
        <v>207</v>
      </c>
      <c r="E408" s="13" t="s">
        <v>196</v>
      </c>
      <c r="F408" s="13" t="s">
        <v>210</v>
      </c>
      <c r="G408" s="13"/>
      <c r="H408" s="13" t="s">
        <v>978</v>
      </c>
      <c r="I408" t="str">
        <f t="shared" si="8"/>
        <v>CognacVSOPPetite Champagne</v>
      </c>
    </row>
    <row r="409" spans="1:9" x14ac:dyDescent="0.15">
      <c r="A409" s="162"/>
      <c r="B409" s="162"/>
      <c r="C409" s="162"/>
      <c r="D409" s="13" t="s">
        <v>207</v>
      </c>
      <c r="E409" s="13" t="s">
        <v>206</v>
      </c>
      <c r="F409" s="13"/>
      <c r="G409" s="13"/>
      <c r="H409" s="13" t="s">
        <v>985</v>
      </c>
      <c r="I409" t="str">
        <f t="shared" si="8"/>
        <v>CognacXO</v>
      </c>
    </row>
    <row r="410" spans="1:9" x14ac:dyDescent="0.15">
      <c r="A410" s="162"/>
      <c r="B410" s="162"/>
      <c r="C410" s="162"/>
      <c r="D410" s="13" t="s">
        <v>207</v>
      </c>
      <c r="E410" s="13" t="s">
        <v>206</v>
      </c>
      <c r="F410" s="13" t="s">
        <v>935</v>
      </c>
      <c r="G410" s="13"/>
      <c r="H410" s="13" t="s">
        <v>980</v>
      </c>
      <c r="I410" t="str">
        <f t="shared" si="8"/>
        <v>CognacXOBon Bois</v>
      </c>
    </row>
    <row r="411" spans="1:9" x14ac:dyDescent="0.15">
      <c r="A411" s="162"/>
      <c r="B411" s="162"/>
      <c r="C411" s="162"/>
      <c r="D411" s="13" t="s">
        <v>207</v>
      </c>
      <c r="E411" s="13" t="s">
        <v>206</v>
      </c>
      <c r="F411" s="13" t="s">
        <v>937</v>
      </c>
      <c r="G411" s="13"/>
      <c r="H411" s="13" t="s">
        <v>981</v>
      </c>
      <c r="I411" t="str">
        <f t="shared" si="8"/>
        <v>CognacXOBorderies</v>
      </c>
    </row>
    <row r="412" spans="1:9" x14ac:dyDescent="0.15">
      <c r="A412" s="162"/>
      <c r="B412" s="162"/>
      <c r="C412" s="162"/>
      <c r="D412" s="13" t="s">
        <v>207</v>
      </c>
      <c r="E412" s="13" t="s">
        <v>206</v>
      </c>
      <c r="F412" s="13" t="s">
        <v>211</v>
      </c>
      <c r="G412" s="13"/>
      <c r="H412" s="13" t="s">
        <v>982</v>
      </c>
      <c r="I412" t="str">
        <f t="shared" si="8"/>
        <v>CognacXOFine Champagne</v>
      </c>
    </row>
    <row r="413" spans="1:9" x14ac:dyDescent="0.15">
      <c r="A413" s="162"/>
      <c r="B413" s="162"/>
      <c r="C413" s="162"/>
      <c r="D413" s="13" t="s">
        <v>207</v>
      </c>
      <c r="E413" s="13" t="s">
        <v>206</v>
      </c>
      <c r="F413" s="13" t="s">
        <v>940</v>
      </c>
      <c r="G413" s="13"/>
      <c r="H413" s="13" t="s">
        <v>2135</v>
      </c>
      <c r="I413" t="str">
        <f t="shared" si="8"/>
        <v>CognacXOFins Bois</v>
      </c>
    </row>
    <row r="414" spans="1:9" x14ac:dyDescent="0.15">
      <c r="A414" s="162"/>
      <c r="B414" s="162"/>
      <c r="C414" s="162"/>
      <c r="D414" s="13" t="s">
        <v>207</v>
      </c>
      <c r="E414" s="13" t="s">
        <v>206</v>
      </c>
      <c r="F414" s="13" t="s">
        <v>209</v>
      </c>
      <c r="G414" s="13"/>
      <c r="H414" s="13" t="s">
        <v>983</v>
      </c>
      <c r="I414" t="str">
        <f t="shared" si="8"/>
        <v>CognacXOGrande Champagne</v>
      </c>
    </row>
    <row r="415" spans="1:9" x14ac:dyDescent="0.15">
      <c r="A415" s="162"/>
      <c r="B415" s="162"/>
      <c r="C415" s="162"/>
      <c r="D415" s="13" t="s">
        <v>207</v>
      </c>
      <c r="E415" s="13" t="s">
        <v>206</v>
      </c>
      <c r="F415" s="13" t="s">
        <v>210</v>
      </c>
      <c r="G415" s="13"/>
      <c r="H415" s="13" t="s">
        <v>984</v>
      </c>
      <c r="I415" t="str">
        <f t="shared" si="8"/>
        <v>CognacXOPetite Champagne</v>
      </c>
    </row>
    <row r="416" spans="1:9" x14ac:dyDescent="0.15">
      <c r="A416" s="162"/>
      <c r="B416" s="162"/>
      <c r="C416" s="162"/>
      <c r="D416" s="13" t="s">
        <v>329</v>
      </c>
      <c r="E416" s="13"/>
      <c r="F416" s="13"/>
      <c r="G416" s="13"/>
      <c r="H416" s="13">
        <v>37</v>
      </c>
      <c r="I416" t="str">
        <f t="shared" si="8"/>
        <v>Distilled Non-Alcoholic Spirits</v>
      </c>
    </row>
    <row r="417" spans="1:9" x14ac:dyDescent="0.15">
      <c r="A417" s="162"/>
      <c r="B417" s="162"/>
      <c r="C417" s="162"/>
      <c r="D417" s="13" t="s">
        <v>986</v>
      </c>
      <c r="E417" s="13" t="s">
        <v>225</v>
      </c>
      <c r="F417" s="13"/>
      <c r="G417" s="13"/>
      <c r="H417" s="13" t="s">
        <v>987</v>
      </c>
      <c r="I417" t="str">
        <f t="shared" si="8"/>
        <v>Distilled Spirits (Other)Aniseed</v>
      </c>
    </row>
    <row r="418" spans="1:9" x14ac:dyDescent="0.15">
      <c r="A418" s="162"/>
      <c r="B418" s="162"/>
      <c r="C418" s="162"/>
      <c r="D418" s="13" t="s">
        <v>986</v>
      </c>
      <c r="E418" s="13" t="s">
        <v>234</v>
      </c>
      <c r="F418" s="13"/>
      <c r="G418" s="13"/>
      <c r="H418" s="13" t="s">
        <v>988</v>
      </c>
      <c r="I418" t="str">
        <f t="shared" si="8"/>
        <v>Distilled Spirits (Other)Floral</v>
      </c>
    </row>
    <row r="419" spans="1:9" x14ac:dyDescent="0.15">
      <c r="A419" s="162"/>
      <c r="B419" s="162"/>
      <c r="C419" s="162"/>
      <c r="D419" s="13" t="s">
        <v>986</v>
      </c>
      <c r="E419" s="13" t="s">
        <v>231</v>
      </c>
      <c r="F419" s="13"/>
      <c r="G419" s="13"/>
      <c r="H419" s="13" t="s">
        <v>989</v>
      </c>
      <c r="I419" t="str">
        <f t="shared" si="8"/>
        <v>Distilled Spirits (Other)Herb</v>
      </c>
    </row>
    <row r="420" spans="1:9" x14ac:dyDescent="0.15">
      <c r="A420" s="162"/>
      <c r="B420" s="162"/>
      <c r="C420" s="162"/>
      <c r="D420" s="13" t="s">
        <v>986</v>
      </c>
      <c r="E420" s="13" t="s">
        <v>153</v>
      </c>
      <c r="F420" s="13"/>
      <c r="G420" s="13"/>
      <c r="H420" s="13" t="s">
        <v>990</v>
      </c>
      <c r="I420" t="str">
        <f t="shared" si="8"/>
        <v>Distilled Spirits (Other)Other</v>
      </c>
    </row>
    <row r="421" spans="1:9" x14ac:dyDescent="0.15">
      <c r="A421" s="162"/>
      <c r="B421" s="162"/>
      <c r="C421" s="162"/>
      <c r="D421" s="13" t="s">
        <v>986</v>
      </c>
      <c r="E421" s="13" t="s">
        <v>991</v>
      </c>
      <c r="F421" s="13"/>
      <c r="G421" s="13"/>
      <c r="H421" s="13" t="s">
        <v>992</v>
      </c>
      <c r="I421" t="str">
        <f t="shared" si="8"/>
        <v>Distilled Spirits (Other)Root</v>
      </c>
    </row>
    <row r="422" spans="1:9" x14ac:dyDescent="0.15">
      <c r="A422" s="162"/>
      <c r="B422" s="162"/>
      <c r="C422" s="162"/>
      <c r="D422" s="13" t="s">
        <v>993</v>
      </c>
      <c r="E422" s="13" t="s">
        <v>994</v>
      </c>
      <c r="F422" s="13" t="s">
        <v>995</v>
      </c>
      <c r="G422" s="13"/>
      <c r="H422" s="13" t="s">
        <v>996</v>
      </c>
      <c r="I422" t="str">
        <f t="shared" si="8"/>
        <v>Fruit/Seed/Nut Spirits/Eau-de-VieFermented &amp; DistilledApple/Pear/Quince (Pip Fruits)</v>
      </c>
    </row>
    <row r="423" spans="1:9" x14ac:dyDescent="0.15">
      <c r="A423" s="162"/>
      <c r="B423" s="162"/>
      <c r="C423" s="162"/>
      <c r="D423" s="13" t="s">
        <v>993</v>
      </c>
      <c r="E423" s="13" t="s">
        <v>994</v>
      </c>
      <c r="F423" s="13" t="s">
        <v>997</v>
      </c>
      <c r="G423" s="13"/>
      <c r="H423" s="13" t="s">
        <v>998</v>
      </c>
      <c r="I423" t="str">
        <f t="shared" si="8"/>
        <v>Fruit/Seed/Nut Spirits/Eau-de-VieFermented &amp; DistilledBerries &amp; Grapes</v>
      </c>
    </row>
    <row r="424" spans="1:9" x14ac:dyDescent="0.15">
      <c r="A424" s="162"/>
      <c r="B424" s="162"/>
      <c r="C424" s="162"/>
      <c r="D424" s="13" t="s">
        <v>993</v>
      </c>
      <c r="E424" s="13" t="s">
        <v>994</v>
      </c>
      <c r="F424" s="13" t="s">
        <v>999</v>
      </c>
      <c r="G424" s="13"/>
      <c r="H424" s="13" t="s">
        <v>1000</v>
      </c>
      <c r="I424" t="str">
        <f t="shared" si="8"/>
        <v>Fruit/Seed/Nut Spirits/Eau-de-VieFermented &amp; DistilledNuts/Seeds</v>
      </c>
    </row>
    <row r="425" spans="1:9" x14ac:dyDescent="0.15">
      <c r="A425" s="162"/>
      <c r="B425" s="162"/>
      <c r="C425" s="162"/>
      <c r="D425" s="13" t="s">
        <v>993</v>
      </c>
      <c r="E425" s="13" t="s">
        <v>994</v>
      </c>
      <c r="F425" s="13" t="s">
        <v>1001</v>
      </c>
      <c r="G425" s="13"/>
      <c r="H425" s="13" t="s">
        <v>1002</v>
      </c>
      <c r="I425" t="str">
        <f t="shared" si="8"/>
        <v>Fruit/Seed/Nut Spirits/Eau-de-VieFermented &amp; DistilledPeach/Plum/Apricots (Stone Fruits)</v>
      </c>
    </row>
    <row r="426" spans="1:9" x14ac:dyDescent="0.15">
      <c r="A426" s="162"/>
      <c r="B426" s="162"/>
      <c r="C426" s="162"/>
      <c r="D426" s="13" t="s">
        <v>993</v>
      </c>
      <c r="E426" s="13" t="s">
        <v>994</v>
      </c>
      <c r="F426" s="13" t="s">
        <v>215</v>
      </c>
      <c r="G426" s="13"/>
      <c r="H426" s="13" t="s">
        <v>1003</v>
      </c>
      <c r="I426" t="str">
        <f t="shared" si="8"/>
        <v>Fruit/Seed/Nut Spirits/Eau-de-VieFermented &amp; DistilledRoots</v>
      </c>
    </row>
    <row r="427" spans="1:9" x14ac:dyDescent="0.15">
      <c r="A427" s="162"/>
      <c r="B427" s="162"/>
      <c r="C427" s="162"/>
      <c r="D427" s="13" t="s">
        <v>993</v>
      </c>
      <c r="E427" s="13" t="s">
        <v>994</v>
      </c>
      <c r="F427" s="13" t="s">
        <v>214</v>
      </c>
      <c r="G427" s="13"/>
      <c r="H427" s="13" t="s">
        <v>1004</v>
      </c>
      <c r="I427" t="str">
        <f t="shared" si="8"/>
        <v>Fruit/Seed/Nut Spirits/Eau-de-VieFermented &amp; DistilledWild Fruits</v>
      </c>
    </row>
    <row r="428" spans="1:9" x14ac:dyDescent="0.15">
      <c r="A428" s="162"/>
      <c r="B428" s="162"/>
      <c r="C428" s="162"/>
      <c r="D428" s="13" t="s">
        <v>993</v>
      </c>
      <c r="E428" s="13" t="s">
        <v>1005</v>
      </c>
      <c r="F428" s="13" t="s">
        <v>995</v>
      </c>
      <c r="G428" s="13"/>
      <c r="H428" s="13" t="s">
        <v>1006</v>
      </c>
      <c r="I428" t="str">
        <f t="shared" si="8"/>
        <v>Fruit/Seed/Nut Spirits/Eau-de-VieMacerated &amp; DistilledApple/Pear/Quince (Pip Fruits)</v>
      </c>
    </row>
    <row r="429" spans="1:9" x14ac:dyDescent="0.15">
      <c r="A429" s="162"/>
      <c r="B429" s="162"/>
      <c r="C429" s="162"/>
      <c r="D429" s="13" t="s">
        <v>993</v>
      </c>
      <c r="E429" s="13" t="s">
        <v>1005</v>
      </c>
      <c r="F429" s="13" t="s">
        <v>997</v>
      </c>
      <c r="G429" s="13"/>
      <c r="H429" s="13" t="s">
        <v>1007</v>
      </c>
      <c r="I429" t="str">
        <f t="shared" si="8"/>
        <v>Fruit/Seed/Nut Spirits/Eau-de-VieMacerated &amp; DistilledBerries &amp; Grapes</v>
      </c>
    </row>
    <row r="430" spans="1:9" x14ac:dyDescent="0.15">
      <c r="A430" s="162"/>
      <c r="B430" s="162"/>
      <c r="C430" s="162"/>
      <c r="D430" s="13" t="s">
        <v>993</v>
      </c>
      <c r="E430" s="13" t="s">
        <v>1005</v>
      </c>
      <c r="F430" s="13" t="s">
        <v>999</v>
      </c>
      <c r="G430" s="13"/>
      <c r="H430" s="13" t="s">
        <v>1008</v>
      </c>
      <c r="I430" t="str">
        <f t="shared" si="8"/>
        <v>Fruit/Seed/Nut Spirits/Eau-de-VieMacerated &amp; DistilledNuts/Seeds</v>
      </c>
    </row>
    <row r="431" spans="1:9" x14ac:dyDescent="0.15">
      <c r="A431" s="162"/>
      <c r="B431" s="162"/>
      <c r="C431" s="162"/>
      <c r="D431" s="13" t="s">
        <v>993</v>
      </c>
      <c r="E431" s="13" t="s">
        <v>1005</v>
      </c>
      <c r="F431" s="13" t="s">
        <v>1001</v>
      </c>
      <c r="G431" s="13"/>
      <c r="H431" s="13" t="s">
        <v>1009</v>
      </c>
      <c r="I431" t="str">
        <f t="shared" si="8"/>
        <v>Fruit/Seed/Nut Spirits/Eau-de-VieMacerated &amp; DistilledPeach/Plum/Apricots (Stone Fruits)</v>
      </c>
    </row>
    <row r="432" spans="1:9" x14ac:dyDescent="0.15">
      <c r="A432" s="162"/>
      <c r="B432" s="162"/>
      <c r="C432" s="162"/>
      <c r="D432" s="13" t="s">
        <v>993</v>
      </c>
      <c r="E432" s="13" t="s">
        <v>1005</v>
      </c>
      <c r="F432" s="13" t="s">
        <v>215</v>
      </c>
      <c r="G432" s="13"/>
      <c r="H432" s="13" t="s">
        <v>1010</v>
      </c>
      <c r="I432" t="str">
        <f t="shared" si="8"/>
        <v>Fruit/Seed/Nut Spirits/Eau-de-VieMacerated &amp; DistilledRoots</v>
      </c>
    </row>
    <row r="433" spans="1:9" x14ac:dyDescent="0.15">
      <c r="A433" s="162"/>
      <c r="B433" s="162"/>
      <c r="C433" s="162"/>
      <c r="D433" s="13" t="s">
        <v>993</v>
      </c>
      <c r="E433" s="13" t="s">
        <v>1005</v>
      </c>
      <c r="F433" s="13" t="s">
        <v>214</v>
      </c>
      <c r="G433" s="13"/>
      <c r="H433" s="13" t="s">
        <v>1011</v>
      </c>
      <c r="I433" t="str">
        <f t="shared" si="8"/>
        <v>Fruit/Seed/Nut Spirits/Eau-de-VieMacerated &amp; DistilledWild Fruits</v>
      </c>
    </row>
    <row r="434" spans="1:9" x14ac:dyDescent="0.15">
      <c r="A434" s="162"/>
      <c r="B434" s="162"/>
      <c r="C434" s="162"/>
      <c r="D434" s="13" t="s">
        <v>1012</v>
      </c>
      <c r="E434" s="13"/>
      <c r="F434" s="13"/>
      <c r="G434" s="13"/>
      <c r="H434" s="13" t="s">
        <v>1015</v>
      </c>
      <c r="I434" t="str">
        <f t="shared" ref="I434:I494" si="9">D434&amp;E434&amp;F434</f>
        <v>Genever/Jenever</v>
      </c>
    </row>
    <row r="435" spans="1:9" x14ac:dyDescent="0.15">
      <c r="A435" s="162"/>
      <c r="B435" s="162"/>
      <c r="C435" s="162"/>
      <c r="D435" s="13" t="s">
        <v>1012</v>
      </c>
      <c r="E435" s="13" t="s">
        <v>1013</v>
      </c>
      <c r="F435" s="13"/>
      <c r="G435" s="13"/>
      <c r="H435" s="13" t="s">
        <v>2136</v>
      </c>
      <c r="I435" t="str">
        <f t="shared" si="9"/>
        <v>Genever/JeneverJonge</v>
      </c>
    </row>
    <row r="436" spans="1:9" x14ac:dyDescent="0.15">
      <c r="A436" s="162"/>
      <c r="B436" s="162"/>
      <c r="C436" s="162"/>
      <c r="D436" s="13" t="s">
        <v>1012</v>
      </c>
      <c r="E436" s="13" t="s">
        <v>1014</v>
      </c>
      <c r="F436" s="13"/>
      <c r="G436" s="13"/>
      <c r="H436" s="13" t="s">
        <v>2137</v>
      </c>
      <c r="I436" t="str">
        <f t="shared" si="9"/>
        <v>Genever/JeneverOude</v>
      </c>
    </row>
    <row r="437" spans="1:9" x14ac:dyDescent="0.15">
      <c r="A437" s="162"/>
      <c r="B437" s="162"/>
      <c r="C437" s="162"/>
      <c r="D437" s="13" t="s">
        <v>219</v>
      </c>
      <c r="E437" s="13" t="s">
        <v>1016</v>
      </c>
      <c r="F437" s="13"/>
      <c r="G437" s="13"/>
      <c r="H437" s="13" t="s">
        <v>1019</v>
      </c>
      <c r="I437" t="str">
        <f t="shared" si="9"/>
        <v>GinDistilled Dry Gin (Contemporary)</v>
      </c>
    </row>
    <row r="438" spans="1:9" x14ac:dyDescent="0.15">
      <c r="A438" s="162"/>
      <c r="B438" s="162"/>
      <c r="C438" s="162"/>
      <c r="D438" s="13" t="s">
        <v>219</v>
      </c>
      <c r="E438" s="13" t="s">
        <v>1016</v>
      </c>
      <c r="F438" s="13" t="s">
        <v>1017</v>
      </c>
      <c r="G438" s="13"/>
      <c r="H438" s="13" t="s">
        <v>1018</v>
      </c>
      <c r="I438" t="str">
        <f t="shared" si="9"/>
        <v>GinDistilled Dry Gin (Contemporary)Navy Strength</v>
      </c>
    </row>
    <row r="439" spans="1:9" x14ac:dyDescent="0.15">
      <c r="A439" s="162"/>
      <c r="B439" s="162"/>
      <c r="C439" s="162"/>
      <c r="D439" s="13" t="s">
        <v>219</v>
      </c>
      <c r="E439" s="13" t="s">
        <v>221</v>
      </c>
      <c r="F439" s="13"/>
      <c r="G439" s="13"/>
      <c r="H439" s="13" t="s">
        <v>1021</v>
      </c>
      <c r="I439" t="str">
        <f t="shared" si="9"/>
        <v>GinFlavoured</v>
      </c>
    </row>
    <row r="440" spans="1:9" x14ac:dyDescent="0.15">
      <c r="A440" s="162"/>
      <c r="B440" s="162"/>
      <c r="C440" s="162"/>
      <c r="D440" s="13" t="s">
        <v>219</v>
      </c>
      <c r="E440" s="13" t="s">
        <v>221</v>
      </c>
      <c r="F440" s="13" t="s">
        <v>1017</v>
      </c>
      <c r="G440" s="13"/>
      <c r="H440" s="13" t="s">
        <v>1020</v>
      </c>
      <c r="I440" t="str">
        <f t="shared" si="9"/>
        <v>GinFlavouredNavy Strength</v>
      </c>
    </row>
    <row r="441" spans="1:9" x14ac:dyDescent="0.15">
      <c r="A441" s="162"/>
      <c r="B441" s="162"/>
      <c r="C441" s="162"/>
      <c r="D441" s="13" t="s">
        <v>219</v>
      </c>
      <c r="E441" s="13" t="s">
        <v>220</v>
      </c>
      <c r="F441" s="13"/>
      <c r="G441" s="13"/>
      <c r="H441" s="13" t="s">
        <v>1023</v>
      </c>
      <c r="I441" t="str">
        <f t="shared" si="9"/>
        <v>GinLondon Dry Gin</v>
      </c>
    </row>
    <row r="442" spans="1:9" x14ac:dyDescent="0.15">
      <c r="A442" s="162"/>
      <c r="B442" s="162"/>
      <c r="C442" s="162"/>
      <c r="D442" s="13" t="s">
        <v>219</v>
      </c>
      <c r="E442" s="13" t="s">
        <v>220</v>
      </c>
      <c r="F442" s="13" t="s">
        <v>1017</v>
      </c>
      <c r="G442" s="13"/>
      <c r="H442" s="13" t="s">
        <v>1022</v>
      </c>
      <c r="I442" t="str">
        <f t="shared" si="9"/>
        <v>GinLondon Dry GinNavy Strength</v>
      </c>
    </row>
    <row r="443" spans="1:9" x14ac:dyDescent="0.15">
      <c r="A443" s="162"/>
      <c r="B443" s="162"/>
      <c r="C443" s="162"/>
      <c r="D443" s="13" t="s">
        <v>219</v>
      </c>
      <c r="E443" s="13" t="s">
        <v>222</v>
      </c>
      <c r="F443" s="13"/>
      <c r="G443" s="13"/>
      <c r="H443" s="13" t="s">
        <v>1025</v>
      </c>
      <c r="I443" t="str">
        <f t="shared" si="9"/>
        <v>GinOld Tom</v>
      </c>
    </row>
    <row r="444" spans="1:9" x14ac:dyDescent="0.15">
      <c r="A444" s="162"/>
      <c r="B444" s="162"/>
      <c r="C444" s="162"/>
      <c r="D444" s="13" t="s">
        <v>219</v>
      </c>
      <c r="E444" s="13" t="s">
        <v>222</v>
      </c>
      <c r="F444" s="13" t="s">
        <v>1017</v>
      </c>
      <c r="G444" s="13"/>
      <c r="H444" s="13" t="s">
        <v>1024</v>
      </c>
      <c r="I444" t="str">
        <f t="shared" si="9"/>
        <v>GinOld TomNavy Strength</v>
      </c>
    </row>
    <row r="445" spans="1:9" x14ac:dyDescent="0.15">
      <c r="A445" s="162"/>
      <c r="B445" s="162"/>
      <c r="C445" s="162"/>
      <c r="D445" s="13" t="s">
        <v>219</v>
      </c>
      <c r="E445" s="13" t="s">
        <v>223</v>
      </c>
      <c r="F445" s="13"/>
      <c r="G445" s="13"/>
      <c r="H445" s="13" t="s">
        <v>1027</v>
      </c>
      <c r="I445" t="str">
        <f t="shared" si="9"/>
        <v>GinSloe Gin</v>
      </c>
    </row>
    <row r="446" spans="1:9" x14ac:dyDescent="0.15">
      <c r="A446" s="162"/>
      <c r="B446" s="162"/>
      <c r="C446" s="162"/>
      <c r="D446" s="13" t="s">
        <v>219</v>
      </c>
      <c r="E446" s="13" t="s">
        <v>223</v>
      </c>
      <c r="F446" s="13" t="s">
        <v>1017</v>
      </c>
      <c r="G446" s="13"/>
      <c r="H446" s="13" t="s">
        <v>1026</v>
      </c>
      <c r="I446" t="str">
        <f t="shared" si="9"/>
        <v>GinSloe GinNavy Strength</v>
      </c>
    </row>
    <row r="447" spans="1:9" x14ac:dyDescent="0.15">
      <c r="A447" s="162"/>
      <c r="B447" s="162"/>
      <c r="C447" s="162"/>
      <c r="D447" s="13" t="s">
        <v>219</v>
      </c>
      <c r="E447" s="13" t="s">
        <v>1028</v>
      </c>
      <c r="F447" s="13"/>
      <c r="G447" s="13"/>
      <c r="H447" s="13" t="s">
        <v>1030</v>
      </c>
      <c r="I447" t="str">
        <f t="shared" si="9"/>
        <v>GinWood Finished/Rested</v>
      </c>
    </row>
    <row r="448" spans="1:9" x14ac:dyDescent="0.15">
      <c r="A448" s="162"/>
      <c r="B448" s="162"/>
      <c r="C448" s="162"/>
      <c r="D448" s="13" t="s">
        <v>219</v>
      </c>
      <c r="E448" s="13" t="s">
        <v>1028</v>
      </c>
      <c r="F448" s="13" t="s">
        <v>1017</v>
      </c>
      <c r="G448" s="13"/>
      <c r="H448" s="13" t="s">
        <v>1029</v>
      </c>
      <c r="I448" t="str">
        <f t="shared" si="9"/>
        <v>GinWood Finished/RestedNavy Strength</v>
      </c>
    </row>
    <row r="449" spans="1:9" x14ac:dyDescent="0.15">
      <c r="A449" s="162"/>
      <c r="B449" s="162"/>
      <c r="C449" s="162"/>
      <c r="D449" s="13" t="s">
        <v>275</v>
      </c>
      <c r="E449" s="13" t="s">
        <v>1031</v>
      </c>
      <c r="F449" s="13"/>
      <c r="G449" s="13"/>
      <c r="H449" s="13" t="s">
        <v>1039</v>
      </c>
      <c r="I449" t="str">
        <f t="shared" si="9"/>
        <v>Grain SpiritsClear/White/No Age/White Dog</v>
      </c>
    </row>
    <row r="450" spans="1:9" x14ac:dyDescent="0.15">
      <c r="A450" s="162"/>
      <c r="B450" s="162"/>
      <c r="C450" s="162"/>
      <c r="D450" s="13" t="s">
        <v>275</v>
      </c>
      <c r="E450" s="13" t="s">
        <v>1031</v>
      </c>
      <c r="F450" s="13" t="s">
        <v>1032</v>
      </c>
      <c r="G450" s="13"/>
      <c r="H450" s="13" t="s">
        <v>1033</v>
      </c>
      <c r="I450" t="str">
        <f t="shared" si="9"/>
        <v>Grain SpiritsClear/White/No Age/White DogBarley</v>
      </c>
    </row>
    <row r="451" spans="1:9" x14ac:dyDescent="0.15">
      <c r="A451" s="162"/>
      <c r="B451" s="162"/>
      <c r="C451" s="162"/>
      <c r="D451" s="13" t="s">
        <v>275</v>
      </c>
      <c r="E451" s="13" t="s">
        <v>1031</v>
      </c>
      <c r="F451" s="13" t="s">
        <v>1034</v>
      </c>
      <c r="G451" s="13"/>
      <c r="H451" s="13" t="s">
        <v>1035</v>
      </c>
      <c r="I451" t="str">
        <f t="shared" si="9"/>
        <v>Grain SpiritsClear/White/No Age/White DogCorn</v>
      </c>
    </row>
    <row r="452" spans="1:9" x14ac:dyDescent="0.15">
      <c r="A452" s="162"/>
      <c r="B452" s="162"/>
      <c r="C452" s="162"/>
      <c r="D452" s="13" t="s">
        <v>275</v>
      </c>
      <c r="E452" s="13" t="s">
        <v>1031</v>
      </c>
      <c r="F452" s="13" t="s">
        <v>263</v>
      </c>
      <c r="G452" s="13"/>
      <c r="H452" s="13" t="s">
        <v>1036</v>
      </c>
      <c r="I452" t="str">
        <f t="shared" si="9"/>
        <v>Grain SpiritsClear/White/No Age/White DogGrain</v>
      </c>
    </row>
    <row r="453" spans="1:9" x14ac:dyDescent="0.15">
      <c r="A453" s="162"/>
      <c r="B453" s="162"/>
      <c r="C453" s="162"/>
      <c r="D453" s="13" t="s">
        <v>275</v>
      </c>
      <c r="E453" s="13" t="s">
        <v>1031</v>
      </c>
      <c r="F453" s="13" t="s">
        <v>256</v>
      </c>
      <c r="G453" s="13"/>
      <c r="H453" s="13" t="s">
        <v>1037</v>
      </c>
      <c r="I453" t="str">
        <f t="shared" si="9"/>
        <v>Grain SpiritsClear/White/No Age/White DogPotato</v>
      </c>
    </row>
    <row r="454" spans="1:9" x14ac:dyDescent="0.15">
      <c r="A454" s="162"/>
      <c r="B454" s="162"/>
      <c r="C454" s="162"/>
      <c r="D454" s="13" t="s">
        <v>275</v>
      </c>
      <c r="E454" s="13" t="s">
        <v>1031</v>
      </c>
      <c r="F454" s="13" t="s">
        <v>352</v>
      </c>
      <c r="G454" s="13"/>
      <c r="H454" s="13" t="s">
        <v>1038</v>
      </c>
      <c r="I454" t="str">
        <f t="shared" si="9"/>
        <v>Grain SpiritsClear/White/No Age/White DogWheat</v>
      </c>
    </row>
    <row r="455" spans="1:9" x14ac:dyDescent="0.15">
      <c r="A455" s="162"/>
      <c r="B455" s="162"/>
      <c r="C455" s="162"/>
      <c r="D455" s="13" t="s">
        <v>275</v>
      </c>
      <c r="E455" s="13" t="s">
        <v>1040</v>
      </c>
      <c r="F455" s="13"/>
      <c r="G455" s="13"/>
      <c r="H455" s="13" t="s">
        <v>1046</v>
      </c>
      <c r="I455" t="str">
        <f t="shared" si="9"/>
        <v>Grain SpiritsMature/Wood Aged</v>
      </c>
    </row>
    <row r="456" spans="1:9" x14ac:dyDescent="0.15">
      <c r="A456" s="162"/>
      <c r="B456" s="162"/>
      <c r="C456" s="162"/>
      <c r="D456" s="13" t="s">
        <v>275</v>
      </c>
      <c r="E456" s="13" t="s">
        <v>1040</v>
      </c>
      <c r="F456" s="13" t="s">
        <v>1032</v>
      </c>
      <c r="G456" s="13"/>
      <c r="H456" s="13" t="s">
        <v>1041</v>
      </c>
      <c r="I456" t="str">
        <f t="shared" si="9"/>
        <v>Grain SpiritsMature/Wood AgedBarley</v>
      </c>
    </row>
    <row r="457" spans="1:9" x14ac:dyDescent="0.15">
      <c r="A457" s="162"/>
      <c r="B457" s="162"/>
      <c r="C457" s="162"/>
      <c r="D457" s="13" t="s">
        <v>275</v>
      </c>
      <c r="E457" s="13" t="s">
        <v>1040</v>
      </c>
      <c r="F457" s="13" t="s">
        <v>1034</v>
      </c>
      <c r="G457" s="13"/>
      <c r="H457" s="13" t="s">
        <v>1042</v>
      </c>
      <c r="I457" t="str">
        <f t="shared" si="9"/>
        <v>Grain SpiritsMature/Wood AgedCorn</v>
      </c>
    </row>
    <row r="458" spans="1:9" x14ac:dyDescent="0.15">
      <c r="A458" s="162"/>
      <c r="B458" s="162"/>
      <c r="C458" s="162"/>
      <c r="D458" s="13" t="s">
        <v>275</v>
      </c>
      <c r="E458" s="13" t="s">
        <v>1040</v>
      </c>
      <c r="F458" s="13" t="s">
        <v>263</v>
      </c>
      <c r="G458" s="13"/>
      <c r="H458" s="13" t="s">
        <v>1043</v>
      </c>
      <c r="I458" t="str">
        <f t="shared" si="9"/>
        <v>Grain SpiritsMature/Wood AgedGrain</v>
      </c>
    </row>
    <row r="459" spans="1:9" x14ac:dyDescent="0.15">
      <c r="A459" s="162"/>
      <c r="B459" s="162"/>
      <c r="C459" s="162"/>
      <c r="D459" s="13" t="s">
        <v>275</v>
      </c>
      <c r="E459" s="13" t="s">
        <v>1040</v>
      </c>
      <c r="F459" s="13" t="s">
        <v>256</v>
      </c>
      <c r="G459" s="13"/>
      <c r="H459" s="13" t="s">
        <v>1044</v>
      </c>
      <c r="I459" t="str">
        <f t="shared" si="9"/>
        <v>Grain SpiritsMature/Wood AgedPotato</v>
      </c>
    </row>
    <row r="460" spans="1:9" x14ac:dyDescent="0.15">
      <c r="A460" s="162"/>
      <c r="B460" s="162"/>
      <c r="C460" s="162"/>
      <c r="D460" s="13" t="s">
        <v>275</v>
      </c>
      <c r="E460" s="13" t="s">
        <v>1040</v>
      </c>
      <c r="F460" s="13" t="s">
        <v>352</v>
      </c>
      <c r="G460" s="13"/>
      <c r="H460" s="13" t="s">
        <v>1045</v>
      </c>
      <c r="I460" t="str">
        <f t="shared" si="9"/>
        <v>Grain SpiritsMature/Wood AgedWheat</v>
      </c>
    </row>
    <row r="461" spans="1:9" x14ac:dyDescent="0.15">
      <c r="A461" s="162"/>
      <c r="B461" s="162"/>
      <c r="C461" s="162"/>
      <c r="D461" s="13" t="s">
        <v>216</v>
      </c>
      <c r="E461" s="13" t="s">
        <v>217</v>
      </c>
      <c r="F461" s="13"/>
      <c r="G461" s="13"/>
      <c r="H461" s="13" t="s">
        <v>1047</v>
      </c>
      <c r="I461" t="str">
        <f t="shared" si="9"/>
        <v>Grape BrandyBrandy de Jerez</v>
      </c>
    </row>
    <row r="462" spans="1:9" x14ac:dyDescent="0.15">
      <c r="A462" s="162"/>
      <c r="B462" s="162"/>
      <c r="C462" s="162"/>
      <c r="D462" s="13" t="s">
        <v>216</v>
      </c>
      <c r="E462" s="13" t="s">
        <v>218</v>
      </c>
      <c r="F462" s="13"/>
      <c r="G462" s="13"/>
      <c r="H462" s="13" t="s">
        <v>1048</v>
      </c>
      <c r="I462" t="str">
        <f t="shared" si="9"/>
        <v>Grape BrandyGrappa</v>
      </c>
    </row>
    <row r="463" spans="1:9" x14ac:dyDescent="0.15">
      <c r="A463" s="162"/>
      <c r="B463" s="162"/>
      <c r="C463" s="162"/>
      <c r="D463" s="13" t="s">
        <v>216</v>
      </c>
      <c r="E463" s="13" t="s">
        <v>1049</v>
      </c>
      <c r="F463" s="13"/>
      <c r="G463" s="13"/>
      <c r="H463" s="13" t="s">
        <v>1050</v>
      </c>
      <c r="I463" t="str">
        <f t="shared" si="9"/>
        <v>Grape BrandyMarc/Pommace Brandy</v>
      </c>
    </row>
    <row r="464" spans="1:9" x14ac:dyDescent="0.15">
      <c r="A464" s="162"/>
      <c r="B464" s="162"/>
      <c r="C464" s="162"/>
      <c r="D464" s="13" t="s">
        <v>216</v>
      </c>
      <c r="E464" s="13" t="s">
        <v>1051</v>
      </c>
      <c r="F464" s="13"/>
      <c r="G464" s="13"/>
      <c r="H464" s="13" t="s">
        <v>1052</v>
      </c>
      <c r="I464" t="str">
        <f t="shared" si="9"/>
        <v>Grape BrandyOther Wine Based Brandy/Aguardente</v>
      </c>
    </row>
    <row r="465" spans="1:9" x14ac:dyDescent="0.15">
      <c r="A465" s="162"/>
      <c r="B465" s="162"/>
      <c r="C465" s="162"/>
      <c r="D465" s="13" t="s">
        <v>224</v>
      </c>
      <c r="E465" s="13" t="s">
        <v>225</v>
      </c>
      <c r="F465" s="13"/>
      <c r="G465" s="13"/>
      <c r="H465" s="13" t="s">
        <v>1055</v>
      </c>
      <c r="I465" t="str">
        <f t="shared" si="9"/>
        <v>LiqueursAniseed</v>
      </c>
    </row>
    <row r="466" spans="1:9" x14ac:dyDescent="0.15">
      <c r="A466" s="162"/>
      <c r="B466" s="162"/>
      <c r="C466" s="162"/>
      <c r="D466" s="13" t="s">
        <v>224</v>
      </c>
      <c r="E466" s="13" t="s">
        <v>225</v>
      </c>
      <c r="F466" s="13" t="s">
        <v>1053</v>
      </c>
      <c r="G466" s="13"/>
      <c r="H466" s="13" t="s">
        <v>1054</v>
      </c>
      <c r="I466" t="str">
        <f t="shared" si="9"/>
        <v>LiqueursAniseedCream / Cream alternative based</v>
      </c>
    </row>
    <row r="467" spans="1:9" x14ac:dyDescent="0.15">
      <c r="A467" s="162"/>
      <c r="B467" s="162"/>
      <c r="C467" s="162"/>
      <c r="D467" s="13" t="s">
        <v>224</v>
      </c>
      <c r="E467" s="13" t="s">
        <v>1056</v>
      </c>
      <c r="F467" s="13"/>
      <c r="G467" s="13"/>
      <c r="H467" s="13" t="s">
        <v>1058</v>
      </c>
      <c r="I467" t="str">
        <f t="shared" si="9"/>
        <v>LiqueursBerry Fruit</v>
      </c>
    </row>
    <row r="468" spans="1:9" x14ac:dyDescent="0.15">
      <c r="A468" s="162"/>
      <c r="B468" s="162"/>
      <c r="C468" s="162"/>
      <c r="D468" s="13" t="s">
        <v>224</v>
      </c>
      <c r="E468" s="13" t="s">
        <v>1056</v>
      </c>
      <c r="F468" s="13" t="s">
        <v>1053</v>
      </c>
      <c r="G468" s="13"/>
      <c r="H468" s="13" t="s">
        <v>1057</v>
      </c>
      <c r="I468" t="str">
        <f t="shared" si="9"/>
        <v>LiqueursBerry FruitCream / Cream alternative based</v>
      </c>
    </row>
    <row r="469" spans="1:9" x14ac:dyDescent="0.15">
      <c r="A469" s="162"/>
      <c r="B469" s="162"/>
      <c r="C469" s="162"/>
      <c r="D469" s="13" t="s">
        <v>224</v>
      </c>
      <c r="E469" s="13" t="s">
        <v>226</v>
      </c>
      <c r="F469" s="13"/>
      <c r="G469" s="13"/>
      <c r="H469" s="13" t="s">
        <v>1060</v>
      </c>
      <c r="I469" t="str">
        <f t="shared" si="9"/>
        <v>LiqueursChocolate</v>
      </c>
    </row>
    <row r="470" spans="1:9" x14ac:dyDescent="0.15">
      <c r="A470" s="162"/>
      <c r="B470" s="162"/>
      <c r="C470" s="162"/>
      <c r="D470" s="13" t="s">
        <v>224</v>
      </c>
      <c r="E470" s="13" t="s">
        <v>226</v>
      </c>
      <c r="F470" s="13" t="s">
        <v>1053</v>
      </c>
      <c r="G470" s="13"/>
      <c r="H470" s="13" t="s">
        <v>1059</v>
      </c>
      <c r="I470" t="str">
        <f t="shared" si="9"/>
        <v>LiqueursChocolateCream / Cream alternative based</v>
      </c>
    </row>
    <row r="471" spans="1:9" x14ac:dyDescent="0.15">
      <c r="A471" s="162"/>
      <c r="B471" s="162"/>
      <c r="C471" s="162"/>
      <c r="D471" s="13" t="s">
        <v>224</v>
      </c>
      <c r="E471" s="13" t="s">
        <v>227</v>
      </c>
      <c r="F471" s="13"/>
      <c r="G471" s="13"/>
      <c r="H471" s="13" t="s">
        <v>1062</v>
      </c>
      <c r="I471" t="str">
        <f t="shared" si="9"/>
        <v>LiqueursCitrus Fruit</v>
      </c>
    </row>
    <row r="472" spans="1:9" x14ac:dyDescent="0.15">
      <c r="A472" s="162"/>
      <c r="B472" s="162"/>
      <c r="C472" s="162"/>
      <c r="D472" s="13" t="s">
        <v>224</v>
      </c>
      <c r="E472" s="13" t="s">
        <v>227</v>
      </c>
      <c r="F472" s="13" t="s">
        <v>1053</v>
      </c>
      <c r="G472" s="13"/>
      <c r="H472" s="13" t="s">
        <v>1061</v>
      </c>
      <c r="I472" t="str">
        <f t="shared" si="9"/>
        <v>LiqueursCitrus FruitCream / Cream alternative based</v>
      </c>
    </row>
    <row r="473" spans="1:9" x14ac:dyDescent="0.15">
      <c r="A473" s="162"/>
      <c r="B473" s="162"/>
      <c r="C473" s="162"/>
      <c r="D473" s="13" t="s">
        <v>224</v>
      </c>
      <c r="E473" s="13" t="s">
        <v>228</v>
      </c>
      <c r="F473" s="13" t="s">
        <v>228</v>
      </c>
      <c r="G473" s="13" t="s">
        <v>1053</v>
      </c>
      <c r="H473" s="13" t="s">
        <v>1063</v>
      </c>
      <c r="I473" t="str">
        <f t="shared" si="9"/>
        <v>LiqueursCoconutCoconut</v>
      </c>
    </row>
    <row r="474" spans="1:9" x14ac:dyDescent="0.15">
      <c r="A474" s="162"/>
      <c r="B474" s="162"/>
      <c r="C474" s="162"/>
      <c r="D474" s="13" t="s">
        <v>224</v>
      </c>
      <c r="E474" s="13" t="s">
        <v>229</v>
      </c>
      <c r="F474" s="13"/>
      <c r="G474" s="13"/>
      <c r="H474" s="13" t="s">
        <v>1065</v>
      </c>
      <c r="I474" t="str">
        <f t="shared" si="9"/>
        <v>LiqueursCoffee</v>
      </c>
    </row>
    <row r="475" spans="1:9" x14ac:dyDescent="0.15">
      <c r="A475" s="162"/>
      <c r="B475" s="162"/>
      <c r="C475" s="162"/>
      <c r="D475" s="13" t="s">
        <v>224</v>
      </c>
      <c r="E475" s="13" t="s">
        <v>229</v>
      </c>
      <c r="F475" s="13" t="s">
        <v>1053</v>
      </c>
      <c r="G475" s="13"/>
      <c r="H475" s="13" t="s">
        <v>1064</v>
      </c>
      <c r="I475" t="str">
        <f t="shared" si="9"/>
        <v>LiqueursCoffeeCream / Cream alternative based</v>
      </c>
    </row>
    <row r="476" spans="1:9" x14ac:dyDescent="0.15">
      <c r="A476" s="162"/>
      <c r="B476" s="162"/>
      <c r="C476" s="162"/>
      <c r="D476" s="13" t="s">
        <v>224</v>
      </c>
      <c r="E476" s="13" t="s">
        <v>1066</v>
      </c>
      <c r="F476" s="13"/>
      <c r="G476" s="13"/>
      <c r="H476" s="13" t="s">
        <v>1068</v>
      </c>
      <c r="I476" t="str">
        <f t="shared" si="9"/>
        <v>LiqueursConfectionary</v>
      </c>
    </row>
    <row r="477" spans="1:9" x14ac:dyDescent="0.15">
      <c r="A477" s="162"/>
      <c r="B477" s="162"/>
      <c r="C477" s="162"/>
      <c r="D477" s="13" t="s">
        <v>224</v>
      </c>
      <c r="E477" s="13" t="s">
        <v>1066</v>
      </c>
      <c r="F477" s="13" t="s">
        <v>1053</v>
      </c>
      <c r="G477" s="13"/>
      <c r="H477" s="13" t="s">
        <v>1067</v>
      </c>
      <c r="I477" t="str">
        <f t="shared" si="9"/>
        <v>LiqueursConfectionaryCream / Cream alternative based</v>
      </c>
    </row>
    <row r="478" spans="1:9" x14ac:dyDescent="0.15">
      <c r="A478" s="162"/>
      <c r="B478" s="162"/>
      <c r="C478" s="162"/>
      <c r="D478" s="13" t="s">
        <v>224</v>
      </c>
      <c r="E478" s="13" t="s">
        <v>230</v>
      </c>
      <c r="F478" s="13"/>
      <c r="G478" s="13"/>
      <c r="H478" s="13" t="s">
        <v>1070</v>
      </c>
      <c r="I478" t="str">
        <f t="shared" si="9"/>
        <v>LiqueursEgg</v>
      </c>
    </row>
    <row r="479" spans="1:9" x14ac:dyDescent="0.15">
      <c r="A479" s="162"/>
      <c r="B479" s="162"/>
      <c r="C479" s="162"/>
      <c r="D479" s="13" t="s">
        <v>224</v>
      </c>
      <c r="E479" s="13" t="s">
        <v>230</v>
      </c>
      <c r="F479" s="13" t="s">
        <v>1053</v>
      </c>
      <c r="G479" s="13"/>
      <c r="H479" s="13" t="s">
        <v>1069</v>
      </c>
      <c r="I479" t="str">
        <f t="shared" si="9"/>
        <v>LiqueursEggCream / Cream alternative based</v>
      </c>
    </row>
    <row r="480" spans="1:9" x14ac:dyDescent="0.15">
      <c r="A480" s="162"/>
      <c r="B480" s="162"/>
      <c r="C480" s="162"/>
      <c r="D480" s="13" t="s">
        <v>224</v>
      </c>
      <c r="E480" s="13" t="s">
        <v>1071</v>
      </c>
      <c r="F480" s="13"/>
      <c r="G480" s="13"/>
      <c r="H480" s="13" t="s">
        <v>2138</v>
      </c>
      <c r="I480" t="str">
        <f t="shared" si="9"/>
        <v>LiqueursFloral/Plant</v>
      </c>
    </row>
    <row r="481" spans="1:9" x14ac:dyDescent="0.15">
      <c r="A481" s="162"/>
      <c r="B481" s="162"/>
      <c r="C481" s="162"/>
      <c r="D481" s="13" t="s">
        <v>224</v>
      </c>
      <c r="E481" s="13" t="s">
        <v>1071</v>
      </c>
      <c r="F481" s="13" t="s">
        <v>1053</v>
      </c>
      <c r="G481" s="13"/>
      <c r="H481" s="13" t="s">
        <v>2139</v>
      </c>
      <c r="I481" t="str">
        <f t="shared" si="9"/>
        <v>LiqueursFloral/PlantCream / Cream alternative based</v>
      </c>
    </row>
    <row r="482" spans="1:9" x14ac:dyDescent="0.15">
      <c r="A482" s="162"/>
      <c r="B482" s="162"/>
      <c r="C482" s="162"/>
      <c r="D482" s="13" t="s">
        <v>224</v>
      </c>
      <c r="E482" s="13" t="s">
        <v>231</v>
      </c>
      <c r="F482" s="13"/>
      <c r="G482" s="13"/>
      <c r="H482" s="13" t="s">
        <v>1075</v>
      </c>
      <c r="I482" t="str">
        <f t="shared" si="9"/>
        <v>LiqueursHerb</v>
      </c>
    </row>
    <row r="483" spans="1:9" x14ac:dyDescent="0.15">
      <c r="A483" s="162"/>
      <c r="B483" s="162"/>
      <c r="C483" s="162"/>
      <c r="D483" s="13" t="s">
        <v>224</v>
      </c>
      <c r="E483" s="13" t="s">
        <v>231</v>
      </c>
      <c r="F483" s="13" t="s">
        <v>1053</v>
      </c>
      <c r="G483" s="13"/>
      <c r="H483" s="13" t="s">
        <v>1074</v>
      </c>
      <c r="I483" t="str">
        <f t="shared" si="9"/>
        <v>LiqueursHerbCream / Cream alternative based</v>
      </c>
    </row>
    <row r="484" spans="1:9" x14ac:dyDescent="0.15">
      <c r="A484" s="162"/>
      <c r="B484" s="162"/>
      <c r="C484" s="162"/>
      <c r="D484" s="13" t="s">
        <v>224</v>
      </c>
      <c r="E484" s="13" t="s">
        <v>235</v>
      </c>
      <c r="F484" s="13"/>
      <c r="G484" s="13"/>
      <c r="H484" s="13" t="s">
        <v>1077</v>
      </c>
      <c r="I484" t="str">
        <f t="shared" si="9"/>
        <v>LiqueursHoney</v>
      </c>
    </row>
    <row r="485" spans="1:9" x14ac:dyDescent="0.15">
      <c r="A485" s="162"/>
      <c r="B485" s="162"/>
      <c r="C485" s="162"/>
      <c r="D485" s="13" t="s">
        <v>224</v>
      </c>
      <c r="E485" s="13" t="s">
        <v>235</v>
      </c>
      <c r="F485" s="13" t="s">
        <v>1053</v>
      </c>
      <c r="G485" s="13"/>
      <c r="H485" s="13" t="s">
        <v>1076</v>
      </c>
      <c r="I485" t="str">
        <f t="shared" si="9"/>
        <v>LiqueursHoneyCream / Cream alternative based</v>
      </c>
    </row>
    <row r="486" spans="1:9" x14ac:dyDescent="0.15">
      <c r="A486" s="162"/>
      <c r="B486" s="162"/>
      <c r="C486" s="162"/>
      <c r="D486" s="13" t="s">
        <v>224</v>
      </c>
      <c r="E486" s="13" t="s">
        <v>233</v>
      </c>
      <c r="F486" s="13"/>
      <c r="G486" s="13"/>
      <c r="H486" s="13" t="s">
        <v>1079</v>
      </c>
      <c r="I486" t="str">
        <f t="shared" si="9"/>
        <v>LiqueursNut</v>
      </c>
    </row>
    <row r="487" spans="1:9" x14ac:dyDescent="0.15">
      <c r="A487" s="162"/>
      <c r="B487" s="162"/>
      <c r="C487" s="162"/>
      <c r="D487" s="13" t="s">
        <v>224</v>
      </c>
      <c r="E487" s="13" t="s">
        <v>233</v>
      </c>
      <c r="F487" s="13" t="s">
        <v>1053</v>
      </c>
      <c r="G487" s="13"/>
      <c r="H487" s="13" t="s">
        <v>1078</v>
      </c>
      <c r="I487" t="str">
        <f t="shared" si="9"/>
        <v>LiqueursNutCream / Cream alternative based</v>
      </c>
    </row>
    <row r="488" spans="1:9" x14ac:dyDescent="0.15">
      <c r="A488" s="162"/>
      <c r="B488" s="162"/>
      <c r="C488" s="162"/>
      <c r="D488" s="13" t="s">
        <v>224</v>
      </c>
      <c r="E488" s="13" t="s">
        <v>1080</v>
      </c>
      <c r="F488" s="13"/>
      <c r="G488" s="13"/>
      <c r="H488" s="13" t="s">
        <v>1073</v>
      </c>
      <c r="I488" t="str">
        <f t="shared" si="9"/>
        <v>LiqueursOrchard Fruit</v>
      </c>
    </row>
    <row r="489" spans="1:9" x14ac:dyDescent="0.15">
      <c r="A489" s="162"/>
      <c r="B489" s="162"/>
      <c r="C489" s="162"/>
      <c r="D489" s="13" t="s">
        <v>224</v>
      </c>
      <c r="E489" s="13" t="s">
        <v>1080</v>
      </c>
      <c r="F489" s="13" t="s">
        <v>1053</v>
      </c>
      <c r="G489" s="13"/>
      <c r="H489" s="13" t="s">
        <v>1072</v>
      </c>
      <c r="I489" t="str">
        <f t="shared" si="9"/>
        <v>LiqueursOrchard FruitCream / Cream alternative based</v>
      </c>
    </row>
    <row r="490" spans="1:9" x14ac:dyDescent="0.15">
      <c r="A490" s="162"/>
      <c r="B490" s="162"/>
      <c r="C490" s="162"/>
      <c r="D490" s="13" t="s">
        <v>224</v>
      </c>
      <c r="E490" s="13" t="s">
        <v>153</v>
      </c>
      <c r="F490" s="13"/>
      <c r="G490" s="13"/>
      <c r="H490" s="13" t="s">
        <v>1090</v>
      </c>
      <c r="I490" t="str">
        <f t="shared" si="9"/>
        <v>LiqueursOther</v>
      </c>
    </row>
    <row r="491" spans="1:9" x14ac:dyDescent="0.15">
      <c r="A491" s="162"/>
      <c r="B491" s="162"/>
      <c r="C491" s="162"/>
      <c r="D491" s="13" t="s">
        <v>224</v>
      </c>
      <c r="E491" s="13" t="s">
        <v>153</v>
      </c>
      <c r="F491" s="13" t="s">
        <v>228</v>
      </c>
      <c r="G491" s="13"/>
      <c r="H491" s="13" t="s">
        <v>1081</v>
      </c>
      <c r="I491" t="str">
        <f t="shared" si="9"/>
        <v>LiqueursOtherCoconut</v>
      </c>
    </row>
    <row r="492" spans="1:9" x14ac:dyDescent="0.15">
      <c r="A492" s="162"/>
      <c r="B492" s="162"/>
      <c r="C492" s="162"/>
      <c r="D492" s="13" t="s">
        <v>224</v>
      </c>
      <c r="E492" s="13" t="s">
        <v>153</v>
      </c>
      <c r="F492" s="13" t="s">
        <v>232</v>
      </c>
      <c r="G492" s="13" t="s">
        <v>1053</v>
      </c>
      <c r="H492" s="13" t="s">
        <v>1082</v>
      </c>
      <c r="I492" t="str">
        <f t="shared" si="9"/>
        <v>LiqueursOtherSpice</v>
      </c>
    </row>
    <row r="493" spans="1:9" x14ac:dyDescent="0.15">
      <c r="A493" s="162"/>
      <c r="B493" s="162"/>
      <c r="C493" s="162"/>
      <c r="D493" s="13" t="s">
        <v>224</v>
      </c>
      <c r="E493" s="13" t="s">
        <v>153</v>
      </c>
      <c r="F493" s="13" t="s">
        <v>232</v>
      </c>
      <c r="G493" s="13"/>
      <c r="H493" s="13" t="s">
        <v>1083</v>
      </c>
      <c r="I493" t="str">
        <f t="shared" si="9"/>
        <v>LiqueursOtherSpice</v>
      </c>
    </row>
    <row r="494" spans="1:9" x14ac:dyDescent="0.15">
      <c r="A494" s="162"/>
      <c r="B494" s="162"/>
      <c r="C494" s="162"/>
      <c r="D494" s="13" t="s">
        <v>224</v>
      </c>
      <c r="E494" s="13" t="s">
        <v>153</v>
      </c>
      <c r="F494" s="13" t="s">
        <v>1084</v>
      </c>
      <c r="G494" s="13" t="s">
        <v>1053</v>
      </c>
      <c r="H494" s="13" t="s">
        <v>1085</v>
      </c>
      <c r="I494" t="str">
        <f t="shared" si="9"/>
        <v>LiqueursOtherTropical Fruit</v>
      </c>
    </row>
    <row r="495" spans="1:9" x14ac:dyDescent="0.15">
      <c r="A495" s="162"/>
      <c r="B495" s="162"/>
      <c r="C495" s="162"/>
      <c r="D495" s="13" t="s">
        <v>224</v>
      </c>
      <c r="E495" s="13" t="s">
        <v>153</v>
      </c>
      <c r="F495" s="13" t="s">
        <v>1084</v>
      </c>
      <c r="G495" s="13"/>
      <c r="H495" s="13" t="s">
        <v>1086</v>
      </c>
      <c r="I495" t="str">
        <f t="shared" ref="I495:I558" si="10">D495&amp;E495&amp;F495</f>
        <v>LiqueursOtherTropical Fruit</v>
      </c>
    </row>
    <row r="496" spans="1:9" x14ac:dyDescent="0.15">
      <c r="A496" s="162"/>
      <c r="B496" s="162"/>
      <c r="C496" s="162"/>
      <c r="D496" s="13" t="s">
        <v>224</v>
      </c>
      <c r="E496" s="13" t="s">
        <v>153</v>
      </c>
      <c r="F496" s="13" t="s">
        <v>1087</v>
      </c>
      <c r="G496" s="13" t="s">
        <v>1053</v>
      </c>
      <c r="H496" s="13" t="s">
        <v>1088</v>
      </c>
      <c r="I496" t="str">
        <f t="shared" si="10"/>
        <v>LiqueursOtherVegetable</v>
      </c>
    </row>
    <row r="497" spans="1:9" x14ac:dyDescent="0.15">
      <c r="A497" s="162"/>
      <c r="B497" s="162"/>
      <c r="C497" s="162"/>
      <c r="D497" s="13" t="s">
        <v>224</v>
      </c>
      <c r="E497" s="13" t="s">
        <v>153</v>
      </c>
      <c r="F497" s="13" t="s">
        <v>1087</v>
      </c>
      <c r="G497" s="13"/>
      <c r="H497" s="13" t="s">
        <v>1089</v>
      </c>
      <c r="I497" t="str">
        <f t="shared" si="10"/>
        <v>LiqueursOtherVegetable</v>
      </c>
    </row>
    <row r="498" spans="1:9" x14ac:dyDescent="0.15">
      <c r="A498" s="162"/>
      <c r="B498" s="162"/>
      <c r="C498" s="162"/>
      <c r="D498" s="13" t="s">
        <v>1091</v>
      </c>
      <c r="E498" s="13" t="s">
        <v>1092</v>
      </c>
      <c r="F498" s="13"/>
      <c r="G498" s="13"/>
      <c r="H498" s="13" t="s">
        <v>1116</v>
      </c>
      <c r="I498" t="str">
        <f t="shared" si="10"/>
        <v>MezcalAncestral</v>
      </c>
    </row>
    <row r="499" spans="1:9" x14ac:dyDescent="0.15">
      <c r="A499" s="162"/>
      <c r="B499" s="162"/>
      <c r="C499" s="162"/>
      <c r="D499" s="13" t="s">
        <v>1091</v>
      </c>
      <c r="E499" s="13" t="s">
        <v>1092</v>
      </c>
      <c r="F499" s="13" t="s">
        <v>1093</v>
      </c>
      <c r="G499" s="13" t="s">
        <v>1094</v>
      </c>
      <c r="H499" s="13" t="s">
        <v>1095</v>
      </c>
      <c r="I499" t="str">
        <f t="shared" si="10"/>
        <v>MezcalAncestralAnejo</v>
      </c>
    </row>
    <row r="500" spans="1:9" x14ac:dyDescent="0.15">
      <c r="A500" s="162"/>
      <c r="B500" s="162"/>
      <c r="C500" s="162"/>
      <c r="D500" s="13" t="s">
        <v>1091</v>
      </c>
      <c r="E500" s="13" t="s">
        <v>1092</v>
      </c>
      <c r="F500" s="13" t="s">
        <v>1093</v>
      </c>
      <c r="G500" s="13" t="s">
        <v>1096</v>
      </c>
      <c r="H500" s="13" t="s">
        <v>1097</v>
      </c>
      <c r="I500" t="str">
        <f t="shared" si="10"/>
        <v>MezcalAncestralAnejo</v>
      </c>
    </row>
    <row r="501" spans="1:9" x14ac:dyDescent="0.15">
      <c r="A501" s="162"/>
      <c r="B501" s="162"/>
      <c r="C501" s="162"/>
      <c r="D501" s="13" t="s">
        <v>1091</v>
      </c>
      <c r="E501" s="13" t="s">
        <v>1092</v>
      </c>
      <c r="F501" s="13" t="s">
        <v>1093</v>
      </c>
      <c r="G501" s="13" t="s">
        <v>1098</v>
      </c>
      <c r="H501" s="13" t="s">
        <v>1099</v>
      </c>
      <c r="I501" t="str">
        <f t="shared" si="10"/>
        <v>MezcalAncestralAnejo</v>
      </c>
    </row>
    <row r="502" spans="1:9" x14ac:dyDescent="0.15">
      <c r="A502" s="162"/>
      <c r="B502" s="162"/>
      <c r="C502" s="162"/>
      <c r="D502" s="13" t="s">
        <v>1091</v>
      </c>
      <c r="E502" s="13" t="s">
        <v>1092</v>
      </c>
      <c r="F502" s="13" t="s">
        <v>1093</v>
      </c>
      <c r="G502" s="13"/>
      <c r="H502" s="13" t="s">
        <v>1100</v>
      </c>
      <c r="I502" t="str">
        <f t="shared" si="10"/>
        <v>MezcalAncestralAnejo</v>
      </c>
    </row>
    <row r="503" spans="1:9" x14ac:dyDescent="0.15">
      <c r="A503" s="162"/>
      <c r="B503" s="162"/>
      <c r="C503" s="162"/>
      <c r="D503" s="13" t="s">
        <v>1091</v>
      </c>
      <c r="E503" s="13" t="s">
        <v>1092</v>
      </c>
      <c r="F503" s="13" t="s">
        <v>1101</v>
      </c>
      <c r="G503" s="13" t="s">
        <v>1094</v>
      </c>
      <c r="H503" s="13" t="s">
        <v>1102</v>
      </c>
      <c r="I503" t="str">
        <f t="shared" si="10"/>
        <v>MezcalAncestralJoven/Blanco</v>
      </c>
    </row>
    <row r="504" spans="1:9" x14ac:dyDescent="0.15">
      <c r="A504" s="162"/>
      <c r="B504" s="162"/>
      <c r="C504" s="162"/>
      <c r="D504" s="13" t="s">
        <v>1091</v>
      </c>
      <c r="E504" s="13" t="s">
        <v>1092</v>
      </c>
      <c r="F504" s="13" t="s">
        <v>1101</v>
      </c>
      <c r="G504" s="13" t="s">
        <v>1096</v>
      </c>
      <c r="H504" s="13" t="s">
        <v>1103</v>
      </c>
      <c r="I504" t="str">
        <f t="shared" si="10"/>
        <v>MezcalAncestralJoven/Blanco</v>
      </c>
    </row>
    <row r="505" spans="1:9" x14ac:dyDescent="0.15">
      <c r="A505" s="162"/>
      <c r="B505" s="162"/>
      <c r="C505" s="162"/>
      <c r="D505" s="13" t="s">
        <v>1091</v>
      </c>
      <c r="E505" s="13" t="s">
        <v>1092</v>
      </c>
      <c r="F505" s="13" t="s">
        <v>1101</v>
      </c>
      <c r="G505" s="13" t="s">
        <v>1098</v>
      </c>
      <c r="H505" s="13" t="s">
        <v>1104</v>
      </c>
      <c r="I505" t="str">
        <f t="shared" si="10"/>
        <v>MezcalAncestralJoven/Blanco</v>
      </c>
    </row>
    <row r="506" spans="1:9" x14ac:dyDescent="0.15">
      <c r="A506" s="162"/>
      <c r="B506" s="162"/>
      <c r="C506" s="162"/>
      <c r="D506" s="13" t="s">
        <v>1091</v>
      </c>
      <c r="E506" s="13" t="s">
        <v>1092</v>
      </c>
      <c r="F506" s="13" t="s">
        <v>1101</v>
      </c>
      <c r="G506" s="13"/>
      <c r="H506" s="13" t="s">
        <v>1105</v>
      </c>
      <c r="I506" t="str">
        <f t="shared" si="10"/>
        <v>MezcalAncestralJoven/Blanco</v>
      </c>
    </row>
    <row r="507" spans="1:9" x14ac:dyDescent="0.15">
      <c r="A507" s="162"/>
      <c r="B507" s="162"/>
      <c r="C507" s="162"/>
      <c r="D507" s="13" t="s">
        <v>1091</v>
      </c>
      <c r="E507" s="13" t="s">
        <v>1092</v>
      </c>
      <c r="F507" s="13" t="s">
        <v>1106</v>
      </c>
      <c r="G507" s="13" t="s">
        <v>1094</v>
      </c>
      <c r="H507" s="13" t="s">
        <v>1107</v>
      </c>
      <c r="I507" t="str">
        <f t="shared" si="10"/>
        <v>MezcalAncestralOro/Gold</v>
      </c>
    </row>
    <row r="508" spans="1:9" x14ac:dyDescent="0.15">
      <c r="A508" s="162"/>
      <c r="B508" s="162"/>
      <c r="C508" s="162"/>
      <c r="D508" s="13" t="s">
        <v>1091</v>
      </c>
      <c r="E508" s="13" t="s">
        <v>1092</v>
      </c>
      <c r="F508" s="13" t="s">
        <v>1106</v>
      </c>
      <c r="G508" s="13" t="s">
        <v>1096</v>
      </c>
      <c r="H508" s="13" t="s">
        <v>1108</v>
      </c>
      <c r="I508" t="str">
        <f t="shared" si="10"/>
        <v>MezcalAncestralOro/Gold</v>
      </c>
    </row>
    <row r="509" spans="1:9" x14ac:dyDescent="0.15">
      <c r="A509" s="162"/>
      <c r="B509" s="162"/>
      <c r="C509" s="162"/>
      <c r="D509" s="13" t="s">
        <v>1091</v>
      </c>
      <c r="E509" s="13" t="s">
        <v>1092</v>
      </c>
      <c r="F509" s="13" t="s">
        <v>1106</v>
      </c>
      <c r="G509" s="13" t="s">
        <v>1098</v>
      </c>
      <c r="H509" s="13" t="s">
        <v>1109</v>
      </c>
      <c r="I509" t="str">
        <f t="shared" si="10"/>
        <v>MezcalAncestralOro/Gold</v>
      </c>
    </row>
    <row r="510" spans="1:9" x14ac:dyDescent="0.15">
      <c r="A510" s="162"/>
      <c r="B510" s="162"/>
      <c r="C510" s="162"/>
      <c r="D510" s="13" t="s">
        <v>1091</v>
      </c>
      <c r="E510" s="13" t="s">
        <v>1092</v>
      </c>
      <c r="F510" s="13" t="s">
        <v>1106</v>
      </c>
      <c r="G510" s="13"/>
      <c r="H510" s="13" t="s">
        <v>1110</v>
      </c>
      <c r="I510" t="str">
        <f t="shared" si="10"/>
        <v>MezcalAncestralOro/Gold</v>
      </c>
    </row>
    <row r="511" spans="1:9" x14ac:dyDescent="0.15">
      <c r="A511" s="162"/>
      <c r="B511" s="162"/>
      <c r="C511" s="162"/>
      <c r="D511" s="13" t="s">
        <v>1091</v>
      </c>
      <c r="E511" s="13" t="s">
        <v>1092</v>
      </c>
      <c r="F511" s="13" t="s">
        <v>1111</v>
      </c>
      <c r="G511" s="13" t="s">
        <v>1094</v>
      </c>
      <c r="H511" s="13" t="s">
        <v>1112</v>
      </c>
      <c r="I511" t="str">
        <f t="shared" si="10"/>
        <v>MezcalAncestralReposado</v>
      </c>
    </row>
    <row r="512" spans="1:9" x14ac:dyDescent="0.15">
      <c r="A512" s="162"/>
      <c r="B512" s="162"/>
      <c r="C512" s="162"/>
      <c r="D512" s="13" t="s">
        <v>1091</v>
      </c>
      <c r="E512" s="13" t="s">
        <v>1092</v>
      </c>
      <c r="F512" s="13" t="s">
        <v>1111</v>
      </c>
      <c r="G512" s="13" t="s">
        <v>1096</v>
      </c>
      <c r="H512" s="13" t="s">
        <v>1113</v>
      </c>
      <c r="I512" t="str">
        <f t="shared" si="10"/>
        <v>MezcalAncestralReposado</v>
      </c>
    </row>
    <row r="513" spans="1:9" x14ac:dyDescent="0.15">
      <c r="A513" s="162"/>
      <c r="B513" s="162"/>
      <c r="C513" s="162"/>
      <c r="D513" s="13" t="s">
        <v>1091</v>
      </c>
      <c r="E513" s="13" t="s">
        <v>1092</v>
      </c>
      <c r="F513" s="13" t="s">
        <v>1111</v>
      </c>
      <c r="G513" s="13" t="s">
        <v>1098</v>
      </c>
      <c r="H513" s="13" t="s">
        <v>1114</v>
      </c>
      <c r="I513" t="str">
        <f t="shared" si="10"/>
        <v>MezcalAncestralReposado</v>
      </c>
    </row>
    <row r="514" spans="1:9" x14ac:dyDescent="0.15">
      <c r="A514" s="162"/>
      <c r="B514" s="162"/>
      <c r="C514" s="162"/>
      <c r="D514" s="13" t="s">
        <v>1091</v>
      </c>
      <c r="E514" s="13" t="s">
        <v>1092</v>
      </c>
      <c r="F514" s="13" t="s">
        <v>1111</v>
      </c>
      <c r="G514" s="13"/>
      <c r="H514" s="13" t="s">
        <v>1115</v>
      </c>
      <c r="I514" t="str">
        <f t="shared" si="10"/>
        <v>MezcalAncestralReposado</v>
      </c>
    </row>
    <row r="515" spans="1:9" x14ac:dyDescent="0.15">
      <c r="A515" s="162"/>
      <c r="B515" s="162"/>
      <c r="C515" s="162"/>
      <c r="D515" s="13" t="s">
        <v>1091</v>
      </c>
      <c r="E515" s="13" t="s">
        <v>1117</v>
      </c>
      <c r="F515" s="13"/>
      <c r="G515" s="13"/>
      <c r="H515" s="13" t="s">
        <v>1134</v>
      </c>
      <c r="I515" t="str">
        <f t="shared" si="10"/>
        <v>MezcalArtisanal</v>
      </c>
    </row>
    <row r="516" spans="1:9" x14ac:dyDescent="0.15">
      <c r="A516" s="162"/>
      <c r="B516" s="162"/>
      <c r="C516" s="162"/>
      <c r="D516" s="13" t="s">
        <v>1091</v>
      </c>
      <c r="E516" s="13" t="s">
        <v>1117</v>
      </c>
      <c r="F516" s="13" t="s">
        <v>1093</v>
      </c>
      <c r="G516" s="13" t="s">
        <v>1094</v>
      </c>
      <c r="H516" s="13" t="s">
        <v>1118</v>
      </c>
      <c r="I516" t="str">
        <f t="shared" si="10"/>
        <v>MezcalArtisanalAnejo</v>
      </c>
    </row>
    <row r="517" spans="1:9" x14ac:dyDescent="0.15">
      <c r="A517" s="162"/>
      <c r="B517" s="162"/>
      <c r="C517" s="162"/>
      <c r="D517" s="13" t="s">
        <v>1091</v>
      </c>
      <c r="E517" s="13" t="s">
        <v>1117</v>
      </c>
      <c r="F517" s="13" t="s">
        <v>1093</v>
      </c>
      <c r="G517" s="13" t="s">
        <v>1096</v>
      </c>
      <c r="H517" s="13" t="s">
        <v>1119</v>
      </c>
      <c r="I517" t="str">
        <f t="shared" si="10"/>
        <v>MezcalArtisanalAnejo</v>
      </c>
    </row>
    <row r="518" spans="1:9" x14ac:dyDescent="0.15">
      <c r="A518" s="162"/>
      <c r="B518" s="162"/>
      <c r="C518" s="162"/>
      <c r="D518" s="13" t="s">
        <v>1091</v>
      </c>
      <c r="E518" s="13" t="s">
        <v>1117</v>
      </c>
      <c r="F518" s="13" t="s">
        <v>1093</v>
      </c>
      <c r="G518" s="13" t="s">
        <v>1098</v>
      </c>
      <c r="H518" s="13" t="s">
        <v>1120</v>
      </c>
      <c r="I518" t="str">
        <f t="shared" si="10"/>
        <v>MezcalArtisanalAnejo</v>
      </c>
    </row>
    <row r="519" spans="1:9" x14ac:dyDescent="0.15">
      <c r="A519" s="162"/>
      <c r="B519" s="162"/>
      <c r="C519" s="162"/>
      <c r="D519" s="13" t="s">
        <v>1091</v>
      </c>
      <c r="E519" s="13" t="s">
        <v>1117</v>
      </c>
      <c r="F519" s="13" t="s">
        <v>1093</v>
      </c>
      <c r="G519" s="13"/>
      <c r="H519" s="13" t="s">
        <v>1121</v>
      </c>
      <c r="I519" t="str">
        <f t="shared" si="10"/>
        <v>MezcalArtisanalAnejo</v>
      </c>
    </row>
    <row r="520" spans="1:9" x14ac:dyDescent="0.15">
      <c r="A520" s="162"/>
      <c r="B520" s="162"/>
      <c r="C520" s="162"/>
      <c r="D520" s="13" t="s">
        <v>1091</v>
      </c>
      <c r="E520" s="13" t="s">
        <v>1117</v>
      </c>
      <c r="F520" s="13" t="s">
        <v>1101</v>
      </c>
      <c r="G520" s="13" t="s">
        <v>1094</v>
      </c>
      <c r="H520" s="13" t="s">
        <v>1122</v>
      </c>
      <c r="I520" t="str">
        <f t="shared" si="10"/>
        <v>MezcalArtisanalJoven/Blanco</v>
      </c>
    </row>
    <row r="521" spans="1:9" x14ac:dyDescent="0.15">
      <c r="A521" s="162"/>
      <c r="B521" s="162"/>
      <c r="C521" s="162"/>
      <c r="D521" s="13" t="s">
        <v>1091</v>
      </c>
      <c r="E521" s="13" t="s">
        <v>1117</v>
      </c>
      <c r="F521" s="13" t="s">
        <v>1101</v>
      </c>
      <c r="G521" s="13" t="s">
        <v>1096</v>
      </c>
      <c r="H521" s="13" t="s">
        <v>1123</v>
      </c>
      <c r="I521" t="str">
        <f t="shared" si="10"/>
        <v>MezcalArtisanalJoven/Blanco</v>
      </c>
    </row>
    <row r="522" spans="1:9" x14ac:dyDescent="0.15">
      <c r="A522" s="162"/>
      <c r="B522" s="162"/>
      <c r="C522" s="162"/>
      <c r="D522" s="13" t="s">
        <v>1091</v>
      </c>
      <c r="E522" s="13" t="s">
        <v>1117</v>
      </c>
      <c r="F522" s="13" t="s">
        <v>1101</v>
      </c>
      <c r="G522" s="13" t="s">
        <v>1098</v>
      </c>
      <c r="H522" s="13" t="s">
        <v>1124</v>
      </c>
      <c r="I522" t="str">
        <f t="shared" si="10"/>
        <v>MezcalArtisanalJoven/Blanco</v>
      </c>
    </row>
    <row r="523" spans="1:9" x14ac:dyDescent="0.15">
      <c r="A523" s="162"/>
      <c r="B523" s="162"/>
      <c r="C523" s="162"/>
      <c r="D523" s="13" t="s">
        <v>1091</v>
      </c>
      <c r="E523" s="13" t="s">
        <v>1117</v>
      </c>
      <c r="F523" s="13" t="s">
        <v>1101</v>
      </c>
      <c r="G523" s="13"/>
      <c r="H523" s="13" t="s">
        <v>1125</v>
      </c>
      <c r="I523" t="str">
        <f t="shared" si="10"/>
        <v>MezcalArtisanalJoven/Blanco</v>
      </c>
    </row>
    <row r="524" spans="1:9" x14ac:dyDescent="0.15">
      <c r="A524" s="162"/>
      <c r="B524" s="162"/>
      <c r="C524" s="162"/>
      <c r="D524" s="13" t="s">
        <v>1091</v>
      </c>
      <c r="E524" s="13" t="s">
        <v>1117</v>
      </c>
      <c r="F524" s="13" t="s">
        <v>1106</v>
      </c>
      <c r="G524" s="13" t="s">
        <v>1094</v>
      </c>
      <c r="H524" s="13" t="s">
        <v>1126</v>
      </c>
      <c r="I524" t="str">
        <f t="shared" si="10"/>
        <v>MezcalArtisanalOro/Gold</v>
      </c>
    </row>
    <row r="525" spans="1:9" x14ac:dyDescent="0.15">
      <c r="A525" s="162"/>
      <c r="B525" s="162"/>
      <c r="C525" s="162"/>
      <c r="D525" s="13" t="s">
        <v>1091</v>
      </c>
      <c r="E525" s="13" t="s">
        <v>1117</v>
      </c>
      <c r="F525" s="13" t="s">
        <v>1106</v>
      </c>
      <c r="G525" s="13" t="s">
        <v>1096</v>
      </c>
      <c r="H525" s="13" t="s">
        <v>1127</v>
      </c>
      <c r="I525" t="str">
        <f t="shared" si="10"/>
        <v>MezcalArtisanalOro/Gold</v>
      </c>
    </row>
    <row r="526" spans="1:9" x14ac:dyDescent="0.15">
      <c r="A526" s="162"/>
      <c r="B526" s="162"/>
      <c r="C526" s="162"/>
      <c r="D526" s="13" t="s">
        <v>1091</v>
      </c>
      <c r="E526" s="13" t="s">
        <v>1117</v>
      </c>
      <c r="F526" s="13" t="s">
        <v>1106</v>
      </c>
      <c r="G526" s="13" t="s">
        <v>1098</v>
      </c>
      <c r="H526" s="13" t="s">
        <v>1128</v>
      </c>
      <c r="I526" t="str">
        <f t="shared" si="10"/>
        <v>MezcalArtisanalOro/Gold</v>
      </c>
    </row>
    <row r="527" spans="1:9" x14ac:dyDescent="0.15">
      <c r="A527" s="162"/>
      <c r="B527" s="162"/>
      <c r="C527" s="162"/>
      <c r="D527" s="13" t="s">
        <v>1091</v>
      </c>
      <c r="E527" s="13" t="s">
        <v>1117</v>
      </c>
      <c r="F527" s="13" t="s">
        <v>1106</v>
      </c>
      <c r="G527" s="13"/>
      <c r="H527" s="13" t="s">
        <v>1129</v>
      </c>
      <c r="I527" t="str">
        <f t="shared" si="10"/>
        <v>MezcalArtisanalOro/Gold</v>
      </c>
    </row>
    <row r="528" spans="1:9" x14ac:dyDescent="0.15">
      <c r="A528" s="162"/>
      <c r="B528" s="162"/>
      <c r="C528" s="162"/>
      <c r="D528" s="13" t="s">
        <v>1091</v>
      </c>
      <c r="E528" s="13" t="s">
        <v>1117</v>
      </c>
      <c r="F528" s="13" t="s">
        <v>1111</v>
      </c>
      <c r="G528" s="13" t="s">
        <v>1094</v>
      </c>
      <c r="H528" s="13" t="s">
        <v>1130</v>
      </c>
      <c r="I528" t="str">
        <f t="shared" si="10"/>
        <v>MezcalArtisanalReposado</v>
      </c>
    </row>
    <row r="529" spans="4:9" x14ac:dyDescent="0.15">
      <c r="D529" s="13" t="s">
        <v>1091</v>
      </c>
      <c r="E529" s="13" t="s">
        <v>1117</v>
      </c>
      <c r="F529" s="13" t="s">
        <v>1111</v>
      </c>
      <c r="G529" s="13" t="s">
        <v>1096</v>
      </c>
      <c r="H529" s="13" t="s">
        <v>1131</v>
      </c>
      <c r="I529" t="str">
        <f t="shared" si="10"/>
        <v>MezcalArtisanalReposado</v>
      </c>
    </row>
    <row r="530" spans="4:9" x14ac:dyDescent="0.15">
      <c r="D530" s="13" t="s">
        <v>1091</v>
      </c>
      <c r="E530" s="13" t="s">
        <v>1117</v>
      </c>
      <c r="F530" s="13" t="s">
        <v>1111</v>
      </c>
      <c r="G530" s="13" t="s">
        <v>1098</v>
      </c>
      <c r="H530" s="13" t="s">
        <v>1132</v>
      </c>
      <c r="I530" t="str">
        <f t="shared" si="10"/>
        <v>MezcalArtisanalReposado</v>
      </c>
    </row>
    <row r="531" spans="4:9" x14ac:dyDescent="0.15">
      <c r="D531" s="13" t="s">
        <v>1091</v>
      </c>
      <c r="E531" s="13" t="s">
        <v>1117</v>
      </c>
      <c r="F531" s="13" t="s">
        <v>1111</v>
      </c>
      <c r="G531" s="13"/>
      <c r="H531" s="13" t="s">
        <v>1133</v>
      </c>
      <c r="I531" t="str">
        <f t="shared" si="10"/>
        <v>MezcalArtisanalReposado</v>
      </c>
    </row>
    <row r="532" spans="4:9" x14ac:dyDescent="0.15">
      <c r="D532" s="13" t="s">
        <v>1091</v>
      </c>
      <c r="E532" s="13" t="s">
        <v>1091</v>
      </c>
      <c r="F532" s="13"/>
      <c r="G532" s="13"/>
      <c r="H532" s="13" t="s">
        <v>1151</v>
      </c>
      <c r="I532" t="str">
        <f t="shared" si="10"/>
        <v>MezcalMezcal</v>
      </c>
    </row>
    <row r="533" spans="4:9" x14ac:dyDescent="0.15">
      <c r="D533" s="13" t="s">
        <v>1091</v>
      </c>
      <c r="E533" s="13" t="s">
        <v>1091</v>
      </c>
      <c r="F533" s="13" t="s">
        <v>1093</v>
      </c>
      <c r="G533" s="13" t="s">
        <v>1094</v>
      </c>
      <c r="H533" s="13" t="s">
        <v>1135</v>
      </c>
      <c r="I533" t="str">
        <f t="shared" si="10"/>
        <v>MezcalMezcalAnejo</v>
      </c>
    </row>
    <row r="534" spans="4:9" x14ac:dyDescent="0.15">
      <c r="D534" s="13" t="s">
        <v>1091</v>
      </c>
      <c r="E534" s="13" t="s">
        <v>1091</v>
      </c>
      <c r="F534" s="13" t="s">
        <v>1093</v>
      </c>
      <c r="G534" s="13" t="s">
        <v>1096</v>
      </c>
      <c r="H534" s="13" t="s">
        <v>1136</v>
      </c>
      <c r="I534" t="str">
        <f t="shared" si="10"/>
        <v>MezcalMezcalAnejo</v>
      </c>
    </row>
    <row r="535" spans="4:9" x14ac:dyDescent="0.15">
      <c r="D535" s="13" t="s">
        <v>1091</v>
      </c>
      <c r="E535" s="13" t="s">
        <v>1091</v>
      </c>
      <c r="F535" s="13" t="s">
        <v>1093</v>
      </c>
      <c r="G535" s="13" t="s">
        <v>1098</v>
      </c>
      <c r="H535" s="13" t="s">
        <v>1137</v>
      </c>
      <c r="I535" t="str">
        <f t="shared" si="10"/>
        <v>MezcalMezcalAnejo</v>
      </c>
    </row>
    <row r="536" spans="4:9" x14ac:dyDescent="0.15">
      <c r="D536" s="13" t="s">
        <v>1091</v>
      </c>
      <c r="E536" s="13" t="s">
        <v>1091</v>
      </c>
      <c r="F536" s="13" t="s">
        <v>1093</v>
      </c>
      <c r="G536" s="13"/>
      <c r="H536" s="13" t="s">
        <v>1138</v>
      </c>
      <c r="I536" t="str">
        <f t="shared" si="10"/>
        <v>MezcalMezcalAnejo</v>
      </c>
    </row>
    <row r="537" spans="4:9" x14ac:dyDescent="0.15">
      <c r="D537" s="13" t="s">
        <v>1091</v>
      </c>
      <c r="E537" s="13" t="s">
        <v>1091</v>
      </c>
      <c r="F537" s="13" t="s">
        <v>1101</v>
      </c>
      <c r="G537" s="13" t="s">
        <v>1094</v>
      </c>
      <c r="H537" s="13" t="s">
        <v>1139</v>
      </c>
      <c r="I537" t="str">
        <f t="shared" si="10"/>
        <v>MezcalMezcalJoven/Blanco</v>
      </c>
    </row>
    <row r="538" spans="4:9" x14ac:dyDescent="0.15">
      <c r="D538" s="13" t="s">
        <v>1091</v>
      </c>
      <c r="E538" s="13" t="s">
        <v>1091</v>
      </c>
      <c r="F538" s="13" t="s">
        <v>1101</v>
      </c>
      <c r="G538" s="13" t="s">
        <v>1096</v>
      </c>
      <c r="H538" s="13" t="s">
        <v>1140</v>
      </c>
      <c r="I538" t="str">
        <f t="shared" si="10"/>
        <v>MezcalMezcalJoven/Blanco</v>
      </c>
    </row>
    <row r="539" spans="4:9" x14ac:dyDescent="0.15">
      <c r="D539" s="13" t="s">
        <v>1091</v>
      </c>
      <c r="E539" s="13" t="s">
        <v>1091</v>
      </c>
      <c r="F539" s="13" t="s">
        <v>1101</v>
      </c>
      <c r="G539" s="13" t="s">
        <v>1098</v>
      </c>
      <c r="H539" s="13" t="s">
        <v>1141</v>
      </c>
      <c r="I539" t="str">
        <f t="shared" si="10"/>
        <v>MezcalMezcalJoven/Blanco</v>
      </c>
    </row>
    <row r="540" spans="4:9" x14ac:dyDescent="0.15">
      <c r="D540" s="13" t="s">
        <v>1091</v>
      </c>
      <c r="E540" s="13" t="s">
        <v>1091</v>
      </c>
      <c r="F540" s="13" t="s">
        <v>1101</v>
      </c>
      <c r="G540" s="13"/>
      <c r="H540" s="13" t="s">
        <v>1142</v>
      </c>
      <c r="I540" t="str">
        <f t="shared" si="10"/>
        <v>MezcalMezcalJoven/Blanco</v>
      </c>
    </row>
    <row r="541" spans="4:9" x14ac:dyDescent="0.15">
      <c r="D541" s="13" t="s">
        <v>1091</v>
      </c>
      <c r="E541" s="13" t="s">
        <v>1091</v>
      </c>
      <c r="F541" s="13" t="s">
        <v>1106</v>
      </c>
      <c r="G541" s="13" t="s">
        <v>1094</v>
      </c>
      <c r="H541" s="13" t="s">
        <v>1143</v>
      </c>
      <c r="I541" t="str">
        <f t="shared" si="10"/>
        <v>MezcalMezcalOro/Gold</v>
      </c>
    </row>
    <row r="542" spans="4:9" x14ac:dyDescent="0.15">
      <c r="D542" s="13" t="s">
        <v>1091</v>
      </c>
      <c r="E542" s="13" t="s">
        <v>1091</v>
      </c>
      <c r="F542" s="13" t="s">
        <v>1106</v>
      </c>
      <c r="G542" s="13" t="s">
        <v>1096</v>
      </c>
      <c r="H542" s="13" t="s">
        <v>1144</v>
      </c>
      <c r="I542" t="str">
        <f t="shared" si="10"/>
        <v>MezcalMezcalOro/Gold</v>
      </c>
    </row>
    <row r="543" spans="4:9" x14ac:dyDescent="0.15">
      <c r="D543" s="13" t="s">
        <v>1091</v>
      </c>
      <c r="E543" s="13" t="s">
        <v>1091</v>
      </c>
      <c r="F543" s="13" t="s">
        <v>1106</v>
      </c>
      <c r="G543" s="13" t="s">
        <v>1098</v>
      </c>
      <c r="H543" s="13" t="s">
        <v>1145</v>
      </c>
      <c r="I543" t="str">
        <f t="shared" si="10"/>
        <v>MezcalMezcalOro/Gold</v>
      </c>
    </row>
    <row r="544" spans="4:9" x14ac:dyDescent="0.15">
      <c r="D544" s="13" t="s">
        <v>1091</v>
      </c>
      <c r="E544" s="13" t="s">
        <v>1091</v>
      </c>
      <c r="F544" s="13" t="s">
        <v>1106</v>
      </c>
      <c r="G544" s="13"/>
      <c r="H544" s="13" t="s">
        <v>1146</v>
      </c>
      <c r="I544" t="str">
        <f t="shared" si="10"/>
        <v>MezcalMezcalOro/Gold</v>
      </c>
    </row>
    <row r="545" spans="4:9" x14ac:dyDescent="0.15">
      <c r="D545" s="13" t="s">
        <v>1091</v>
      </c>
      <c r="E545" s="13" t="s">
        <v>1091</v>
      </c>
      <c r="F545" s="13" t="s">
        <v>1111</v>
      </c>
      <c r="G545" s="13" t="s">
        <v>1094</v>
      </c>
      <c r="H545" s="13" t="s">
        <v>1147</v>
      </c>
      <c r="I545" t="str">
        <f t="shared" si="10"/>
        <v>MezcalMezcalReposado</v>
      </c>
    </row>
    <row r="546" spans="4:9" x14ac:dyDescent="0.15">
      <c r="D546" s="13" t="s">
        <v>1091</v>
      </c>
      <c r="E546" s="13" t="s">
        <v>1091</v>
      </c>
      <c r="F546" s="13" t="s">
        <v>1111</v>
      </c>
      <c r="G546" s="13" t="s">
        <v>1096</v>
      </c>
      <c r="H546" s="13" t="s">
        <v>1148</v>
      </c>
      <c r="I546" t="str">
        <f t="shared" si="10"/>
        <v>MezcalMezcalReposado</v>
      </c>
    </row>
    <row r="547" spans="4:9" x14ac:dyDescent="0.15">
      <c r="D547" s="13" t="s">
        <v>1091</v>
      </c>
      <c r="E547" s="13" t="s">
        <v>1091</v>
      </c>
      <c r="F547" s="13" t="s">
        <v>1111</v>
      </c>
      <c r="G547" s="13" t="s">
        <v>1098</v>
      </c>
      <c r="H547" s="13" t="s">
        <v>1149</v>
      </c>
      <c r="I547" t="str">
        <f t="shared" si="10"/>
        <v>MezcalMezcalReposado</v>
      </c>
    </row>
    <row r="548" spans="4:9" x14ac:dyDescent="0.15">
      <c r="D548" s="13" t="s">
        <v>1091</v>
      </c>
      <c r="E548" s="13" t="s">
        <v>1091</v>
      </c>
      <c r="F548" s="13" t="s">
        <v>1111</v>
      </c>
      <c r="G548" s="13"/>
      <c r="H548" s="13" t="s">
        <v>1150</v>
      </c>
      <c r="I548" t="str">
        <f t="shared" si="10"/>
        <v>MezcalMezcalReposado</v>
      </c>
    </row>
    <row r="549" spans="4:9" x14ac:dyDescent="0.15">
      <c r="D549" s="13" t="s">
        <v>271</v>
      </c>
      <c r="E549" s="13" t="s">
        <v>272</v>
      </c>
      <c r="F549" s="13"/>
      <c r="G549" s="13"/>
      <c r="H549" s="13" t="s">
        <v>1152</v>
      </c>
      <c r="I549" t="str">
        <f t="shared" si="10"/>
        <v>Miscellaneous SpiritsCachaca</v>
      </c>
    </row>
    <row r="550" spans="4:9" x14ac:dyDescent="0.15">
      <c r="D550" s="13" t="s">
        <v>271</v>
      </c>
      <c r="E550" s="13" t="s">
        <v>273</v>
      </c>
      <c r="F550" s="13"/>
      <c r="G550" s="13"/>
      <c r="H550" s="13" t="s">
        <v>1153</v>
      </c>
      <c r="I550" t="str">
        <f t="shared" si="10"/>
        <v>Miscellaneous SpiritsFlavoured Spirits</v>
      </c>
    </row>
    <row r="551" spans="4:9" x14ac:dyDescent="0.15">
      <c r="D551" s="13" t="s">
        <v>271</v>
      </c>
      <c r="E551" s="13" t="s">
        <v>274</v>
      </c>
      <c r="F551" s="13"/>
      <c r="G551" s="13"/>
      <c r="H551" s="13" t="s">
        <v>1154</v>
      </c>
      <c r="I551" t="str">
        <f t="shared" si="10"/>
        <v>Miscellaneous SpiritsFruit Cup</v>
      </c>
    </row>
    <row r="552" spans="4:9" x14ac:dyDescent="0.15">
      <c r="D552" s="13" t="s">
        <v>271</v>
      </c>
      <c r="E552" s="13" t="s">
        <v>1155</v>
      </c>
      <c r="F552" s="13"/>
      <c r="G552" s="13"/>
      <c r="H552" s="13" t="s">
        <v>1156</v>
      </c>
      <c r="I552" t="str">
        <f t="shared" si="10"/>
        <v>Miscellaneous SpiritsIrish' Poteen</v>
      </c>
    </row>
    <row r="553" spans="4:9" x14ac:dyDescent="0.15">
      <c r="D553" s="13" t="s">
        <v>271</v>
      </c>
      <c r="E553" s="13" t="s">
        <v>153</v>
      </c>
      <c r="F553" s="13"/>
      <c r="G553" s="13"/>
      <c r="H553" s="13" t="s">
        <v>1157</v>
      </c>
      <c r="I553" t="str">
        <f t="shared" si="10"/>
        <v>Miscellaneous SpiritsOther</v>
      </c>
    </row>
    <row r="554" spans="4:9" x14ac:dyDescent="0.15">
      <c r="D554" s="13" t="s">
        <v>236</v>
      </c>
      <c r="E554" s="13" t="s">
        <v>237</v>
      </c>
      <c r="F554" s="13"/>
      <c r="G554" s="13"/>
      <c r="H554" s="13" t="s">
        <v>1166</v>
      </c>
      <c r="I554" t="str">
        <f t="shared" si="10"/>
        <v>PiscoChilean</v>
      </c>
    </row>
    <row r="555" spans="4:9" x14ac:dyDescent="0.15">
      <c r="D555" s="13" t="s">
        <v>236</v>
      </c>
      <c r="E555" s="13" t="s">
        <v>237</v>
      </c>
      <c r="F555" s="13" t="s">
        <v>1158</v>
      </c>
      <c r="G555" s="13"/>
      <c r="H555" s="13" t="s">
        <v>1159</v>
      </c>
      <c r="I555" t="str">
        <f t="shared" si="10"/>
        <v>PiscoChileanGreat/Gran</v>
      </c>
    </row>
    <row r="556" spans="4:9" x14ac:dyDescent="0.15">
      <c r="D556" s="13" t="s">
        <v>236</v>
      </c>
      <c r="E556" s="13" t="s">
        <v>237</v>
      </c>
      <c r="F556" s="13" t="s">
        <v>1160</v>
      </c>
      <c r="G556" s="13"/>
      <c r="H556" s="13" t="s">
        <v>1161</v>
      </c>
      <c r="I556" t="str">
        <f t="shared" si="10"/>
        <v>PiscoChileanRegular/Tradicional (30-50%)</v>
      </c>
    </row>
    <row r="557" spans="4:9" x14ac:dyDescent="0.15">
      <c r="D557" s="13" t="s">
        <v>236</v>
      </c>
      <c r="E557" s="13" t="s">
        <v>237</v>
      </c>
      <c r="F557" s="13" t="s">
        <v>1162</v>
      </c>
      <c r="G557" s="13"/>
      <c r="H557" s="13" t="s">
        <v>1163</v>
      </c>
      <c r="I557" t="str">
        <f t="shared" si="10"/>
        <v>PiscoChileanReserve/Reservado (40-43%)</v>
      </c>
    </row>
    <row r="558" spans="4:9" x14ac:dyDescent="0.15">
      <c r="D558" s="13" t="s">
        <v>236</v>
      </c>
      <c r="E558" s="13" t="s">
        <v>237</v>
      </c>
      <c r="F558" s="13" t="s">
        <v>1164</v>
      </c>
      <c r="G558" s="13"/>
      <c r="H558" s="13" t="s">
        <v>1165</v>
      </c>
      <c r="I558" t="str">
        <f t="shared" si="10"/>
        <v>PiscoChileanSpecial/Especial (35-40%)</v>
      </c>
    </row>
    <row r="559" spans="4:9" x14ac:dyDescent="0.15">
      <c r="D559" s="13" t="s">
        <v>236</v>
      </c>
      <c r="E559" s="13" t="s">
        <v>238</v>
      </c>
      <c r="F559" s="13"/>
      <c r="G559" s="13"/>
      <c r="H559" s="13" t="s">
        <v>1171</v>
      </c>
      <c r="I559" t="str">
        <f t="shared" ref="I559:I619" si="11">D559&amp;E559&amp;F559</f>
        <v>PiscoPeruvian</v>
      </c>
    </row>
    <row r="560" spans="4:9" x14ac:dyDescent="0.15">
      <c r="D560" s="13" t="s">
        <v>236</v>
      </c>
      <c r="E560" s="13" t="s">
        <v>238</v>
      </c>
      <c r="F560" s="13" t="s">
        <v>208</v>
      </c>
      <c r="G560" s="13"/>
      <c r="H560" s="13" t="s">
        <v>1167</v>
      </c>
      <c r="I560" t="str">
        <f t="shared" si="11"/>
        <v>PiscoPeruvianAcholado</v>
      </c>
    </row>
    <row r="561" spans="4:9" x14ac:dyDescent="0.15">
      <c r="D561" s="13" t="s">
        <v>236</v>
      </c>
      <c r="E561" s="13" t="s">
        <v>238</v>
      </c>
      <c r="F561" s="13" t="s">
        <v>239</v>
      </c>
      <c r="G561" s="13"/>
      <c r="H561" s="13" t="s">
        <v>1168</v>
      </c>
      <c r="I561" t="str">
        <f t="shared" si="11"/>
        <v>PiscoPeruvianAromatic</v>
      </c>
    </row>
    <row r="562" spans="4:9" x14ac:dyDescent="0.15">
      <c r="D562" s="13" t="s">
        <v>236</v>
      </c>
      <c r="E562" s="13" t="s">
        <v>238</v>
      </c>
      <c r="F562" s="13" t="s">
        <v>241</v>
      </c>
      <c r="G562" s="13"/>
      <c r="H562" s="13" t="s">
        <v>1169</v>
      </c>
      <c r="I562" t="str">
        <f t="shared" si="11"/>
        <v>PiscoPeruvianMosto Verde</v>
      </c>
    </row>
    <row r="563" spans="4:9" x14ac:dyDescent="0.15">
      <c r="D563" s="13" t="s">
        <v>236</v>
      </c>
      <c r="E563" s="13" t="s">
        <v>238</v>
      </c>
      <c r="F563" s="13" t="s">
        <v>240</v>
      </c>
      <c r="G563" s="13"/>
      <c r="H563" s="13" t="s">
        <v>1170</v>
      </c>
      <c r="I563" t="str">
        <f t="shared" si="11"/>
        <v>PiscoPeruvianPure</v>
      </c>
    </row>
    <row r="564" spans="4:9" x14ac:dyDescent="0.15">
      <c r="D564" s="13" t="s">
        <v>1172</v>
      </c>
      <c r="E564" s="13"/>
      <c r="F564" s="13"/>
      <c r="G564" s="13"/>
      <c r="H564" s="13">
        <v>33</v>
      </c>
      <c r="I564" t="str">
        <f t="shared" si="11"/>
        <v>RTD/Cocktail</v>
      </c>
    </row>
    <row r="565" spans="4:9" x14ac:dyDescent="0.15">
      <c r="D565" s="13" t="s">
        <v>242</v>
      </c>
      <c r="E565" s="13" t="s">
        <v>1173</v>
      </c>
      <c r="F565" s="13"/>
      <c r="G565" s="13"/>
      <c r="H565" s="13" t="s">
        <v>1208</v>
      </c>
      <c r="I565" t="str">
        <f t="shared" si="11"/>
        <v>RumAgricole/Cane Sugar</v>
      </c>
    </row>
    <row r="566" spans="4:9" x14ac:dyDescent="0.15">
      <c r="D566" s="13" t="s">
        <v>242</v>
      </c>
      <c r="E566" s="13" t="s">
        <v>1173</v>
      </c>
      <c r="F566" s="13" t="s">
        <v>249</v>
      </c>
      <c r="G566" s="13" t="s">
        <v>246</v>
      </c>
      <c r="H566" s="13" t="s">
        <v>1174</v>
      </c>
      <c r="I566" t="str">
        <f t="shared" si="11"/>
        <v>RumAgricole/Cane SugarColumn Still</v>
      </c>
    </row>
    <row r="567" spans="4:9" x14ac:dyDescent="0.15">
      <c r="D567" s="13" t="s">
        <v>242</v>
      </c>
      <c r="E567" s="13" t="s">
        <v>1173</v>
      </c>
      <c r="F567" s="13" t="s">
        <v>249</v>
      </c>
      <c r="G567" s="13" t="s">
        <v>250</v>
      </c>
      <c r="H567" s="13" t="s">
        <v>1175</v>
      </c>
      <c r="I567" t="str">
        <f t="shared" si="11"/>
        <v>RumAgricole/Cane SugarColumn Still</v>
      </c>
    </row>
    <row r="568" spans="4:9" x14ac:dyDescent="0.15">
      <c r="D568" s="13" t="s">
        <v>242</v>
      </c>
      <c r="E568" s="13" t="s">
        <v>1173</v>
      </c>
      <c r="F568" s="13" t="s">
        <v>249</v>
      </c>
      <c r="G568" s="13" t="s">
        <v>213</v>
      </c>
      <c r="H568" s="13" t="s">
        <v>1176</v>
      </c>
      <c r="I568" t="str">
        <f t="shared" si="11"/>
        <v>RumAgricole/Cane SugarColumn Still</v>
      </c>
    </row>
    <row r="569" spans="4:9" x14ac:dyDescent="0.15">
      <c r="D569" s="13" t="s">
        <v>242</v>
      </c>
      <c r="E569" s="13" t="s">
        <v>1173</v>
      </c>
      <c r="F569" s="13" t="s">
        <v>249</v>
      </c>
      <c r="G569" s="13" t="s">
        <v>247</v>
      </c>
      <c r="H569" s="13" t="s">
        <v>1177</v>
      </c>
      <c r="I569" t="str">
        <f t="shared" si="11"/>
        <v>RumAgricole/Cane SugarColumn Still</v>
      </c>
    </row>
    <row r="570" spans="4:9" x14ac:dyDescent="0.15">
      <c r="D570" s="13" t="s">
        <v>242</v>
      </c>
      <c r="E570" s="13" t="s">
        <v>1173</v>
      </c>
      <c r="F570" s="13" t="s">
        <v>249</v>
      </c>
      <c r="G570" s="13" t="s">
        <v>248</v>
      </c>
      <c r="H570" s="13" t="s">
        <v>1178</v>
      </c>
      <c r="I570" t="str">
        <f t="shared" si="11"/>
        <v>RumAgricole/Cane SugarColumn Still</v>
      </c>
    </row>
    <row r="571" spans="4:9" x14ac:dyDescent="0.15">
      <c r="D571" s="13" t="s">
        <v>242</v>
      </c>
      <c r="E571" s="13" t="s">
        <v>1173</v>
      </c>
      <c r="F571" s="13" t="s">
        <v>249</v>
      </c>
      <c r="G571" s="13" t="s">
        <v>244</v>
      </c>
      <c r="H571" s="13" t="s">
        <v>1179</v>
      </c>
      <c r="I571" t="str">
        <f t="shared" si="11"/>
        <v>RumAgricole/Cane SugarColumn Still</v>
      </c>
    </row>
    <row r="572" spans="4:9" x14ac:dyDescent="0.15">
      <c r="D572" s="13" t="s">
        <v>242</v>
      </c>
      <c r="E572" s="13" t="s">
        <v>1173</v>
      </c>
      <c r="F572" s="13" t="s">
        <v>249</v>
      </c>
      <c r="G572" s="13" t="s">
        <v>245</v>
      </c>
      <c r="H572" s="13" t="s">
        <v>1180</v>
      </c>
      <c r="I572" t="str">
        <f t="shared" si="11"/>
        <v>RumAgricole/Cane SugarColumn Still</v>
      </c>
    </row>
    <row r="573" spans="4:9" x14ac:dyDescent="0.15">
      <c r="D573" s="13" t="s">
        <v>242</v>
      </c>
      <c r="E573" s="13" t="s">
        <v>1173</v>
      </c>
      <c r="F573" s="13" t="s">
        <v>249</v>
      </c>
      <c r="G573" s="13"/>
      <c r="H573" s="13" t="s">
        <v>1181</v>
      </c>
      <c r="I573" t="str">
        <f t="shared" si="11"/>
        <v>RumAgricole/Cane SugarColumn Still</v>
      </c>
    </row>
    <row r="574" spans="4:9" x14ac:dyDescent="0.15">
      <c r="D574" s="13" t="s">
        <v>242</v>
      </c>
      <c r="E574" s="13" t="s">
        <v>1173</v>
      </c>
      <c r="F574" s="13" t="s">
        <v>1182</v>
      </c>
      <c r="G574" s="13" t="s">
        <v>246</v>
      </c>
      <c r="H574" s="13" t="s">
        <v>1183</v>
      </c>
      <c r="I574" t="str">
        <f t="shared" si="11"/>
        <v>RumAgricole/Cane SugarFlavoured/Spiced/Infused/Botanical</v>
      </c>
    </row>
    <row r="575" spans="4:9" x14ac:dyDescent="0.15">
      <c r="D575" s="13" t="s">
        <v>242</v>
      </c>
      <c r="E575" s="13" t="s">
        <v>1173</v>
      </c>
      <c r="F575" s="13" t="s">
        <v>1182</v>
      </c>
      <c r="G575" s="13" t="s">
        <v>250</v>
      </c>
      <c r="H575" s="13" t="s">
        <v>1184</v>
      </c>
      <c r="I575" t="str">
        <f t="shared" si="11"/>
        <v>RumAgricole/Cane SugarFlavoured/Spiced/Infused/Botanical</v>
      </c>
    </row>
    <row r="576" spans="4:9" x14ac:dyDescent="0.15">
      <c r="D576" s="13" t="s">
        <v>242</v>
      </c>
      <c r="E576" s="13" t="s">
        <v>1173</v>
      </c>
      <c r="F576" s="13" t="s">
        <v>1182</v>
      </c>
      <c r="G576" s="13" t="s">
        <v>213</v>
      </c>
      <c r="H576" s="13" t="s">
        <v>1185</v>
      </c>
      <c r="I576" t="str">
        <f t="shared" si="11"/>
        <v>RumAgricole/Cane SugarFlavoured/Spiced/Infused/Botanical</v>
      </c>
    </row>
    <row r="577" spans="4:9" x14ac:dyDescent="0.15">
      <c r="D577" s="13" t="s">
        <v>242</v>
      </c>
      <c r="E577" s="13" t="s">
        <v>1173</v>
      </c>
      <c r="F577" s="13" t="s">
        <v>1182</v>
      </c>
      <c r="G577" s="13" t="s">
        <v>247</v>
      </c>
      <c r="H577" s="13" t="s">
        <v>1186</v>
      </c>
      <c r="I577" t="str">
        <f t="shared" si="11"/>
        <v>RumAgricole/Cane SugarFlavoured/Spiced/Infused/Botanical</v>
      </c>
    </row>
    <row r="578" spans="4:9" x14ac:dyDescent="0.15">
      <c r="D578" s="13" t="s">
        <v>242</v>
      </c>
      <c r="E578" s="13" t="s">
        <v>1173</v>
      </c>
      <c r="F578" s="13" t="s">
        <v>1182</v>
      </c>
      <c r="G578" s="13" t="s">
        <v>248</v>
      </c>
      <c r="H578" s="13" t="s">
        <v>1187</v>
      </c>
      <c r="I578" t="str">
        <f t="shared" si="11"/>
        <v>RumAgricole/Cane SugarFlavoured/Spiced/Infused/Botanical</v>
      </c>
    </row>
    <row r="579" spans="4:9" x14ac:dyDescent="0.15">
      <c r="D579" s="13" t="s">
        <v>242</v>
      </c>
      <c r="E579" s="13" t="s">
        <v>1173</v>
      </c>
      <c r="F579" s="13" t="s">
        <v>1182</v>
      </c>
      <c r="G579" s="13" t="s">
        <v>244</v>
      </c>
      <c r="H579" s="13" t="s">
        <v>1188</v>
      </c>
      <c r="I579" t="str">
        <f t="shared" si="11"/>
        <v>RumAgricole/Cane SugarFlavoured/Spiced/Infused/Botanical</v>
      </c>
    </row>
    <row r="580" spans="4:9" x14ac:dyDescent="0.15">
      <c r="D580" s="13" t="s">
        <v>242</v>
      </c>
      <c r="E580" s="13" t="s">
        <v>1173</v>
      </c>
      <c r="F580" s="13" t="s">
        <v>1182</v>
      </c>
      <c r="G580" s="13" t="s">
        <v>245</v>
      </c>
      <c r="H580" s="13" t="s">
        <v>1189</v>
      </c>
      <c r="I580" t="str">
        <f t="shared" si="11"/>
        <v>RumAgricole/Cane SugarFlavoured/Spiced/Infused/Botanical</v>
      </c>
    </row>
    <row r="581" spans="4:9" x14ac:dyDescent="0.15">
      <c r="D581" s="13" t="s">
        <v>242</v>
      </c>
      <c r="E581" s="13" t="s">
        <v>1173</v>
      </c>
      <c r="F581" s="13" t="s">
        <v>1182</v>
      </c>
      <c r="G581" s="13"/>
      <c r="H581" s="13" t="s">
        <v>1190</v>
      </c>
      <c r="I581" t="str">
        <f t="shared" si="11"/>
        <v>RumAgricole/Cane SugarFlavoured/Spiced/Infused/Botanical</v>
      </c>
    </row>
    <row r="582" spans="4:9" x14ac:dyDescent="0.15">
      <c r="D582" s="13" t="s">
        <v>242</v>
      </c>
      <c r="E582" s="13" t="s">
        <v>1173</v>
      </c>
      <c r="F582" s="13" t="s">
        <v>1191</v>
      </c>
      <c r="G582" s="13" t="s">
        <v>246</v>
      </c>
      <c r="H582" s="13" t="s">
        <v>1192</v>
      </c>
      <c r="I582" t="str">
        <f t="shared" si="11"/>
        <v>RumAgricole/Cane SugarMix of Column &amp; Pot Still</v>
      </c>
    </row>
    <row r="583" spans="4:9" x14ac:dyDescent="0.15">
      <c r="D583" s="13" t="s">
        <v>242</v>
      </c>
      <c r="E583" s="13" t="s">
        <v>1173</v>
      </c>
      <c r="F583" s="13" t="s">
        <v>1191</v>
      </c>
      <c r="G583" s="13" t="s">
        <v>250</v>
      </c>
      <c r="H583" s="13" t="s">
        <v>1193</v>
      </c>
      <c r="I583" t="str">
        <f t="shared" si="11"/>
        <v>RumAgricole/Cane SugarMix of Column &amp; Pot Still</v>
      </c>
    </row>
    <row r="584" spans="4:9" x14ac:dyDescent="0.15">
      <c r="D584" s="13" t="s">
        <v>242</v>
      </c>
      <c r="E584" s="13" t="s">
        <v>1173</v>
      </c>
      <c r="F584" s="13" t="s">
        <v>1191</v>
      </c>
      <c r="G584" s="13" t="s">
        <v>213</v>
      </c>
      <c r="H584" s="13" t="s">
        <v>1194</v>
      </c>
      <c r="I584" t="str">
        <f t="shared" si="11"/>
        <v>RumAgricole/Cane SugarMix of Column &amp; Pot Still</v>
      </c>
    </row>
    <row r="585" spans="4:9" x14ac:dyDescent="0.15">
      <c r="D585" s="13" t="s">
        <v>242</v>
      </c>
      <c r="E585" s="13" t="s">
        <v>1173</v>
      </c>
      <c r="F585" s="13" t="s">
        <v>1191</v>
      </c>
      <c r="G585" s="13" t="s">
        <v>247</v>
      </c>
      <c r="H585" s="13" t="s">
        <v>1195</v>
      </c>
      <c r="I585" t="str">
        <f t="shared" si="11"/>
        <v>RumAgricole/Cane SugarMix of Column &amp; Pot Still</v>
      </c>
    </row>
    <row r="586" spans="4:9" x14ac:dyDescent="0.15">
      <c r="D586" s="13" t="s">
        <v>242</v>
      </c>
      <c r="E586" s="13" t="s">
        <v>1173</v>
      </c>
      <c r="F586" s="13" t="s">
        <v>1191</v>
      </c>
      <c r="G586" s="13" t="s">
        <v>248</v>
      </c>
      <c r="H586" s="13" t="s">
        <v>1196</v>
      </c>
      <c r="I586" t="str">
        <f t="shared" si="11"/>
        <v>RumAgricole/Cane SugarMix of Column &amp; Pot Still</v>
      </c>
    </row>
    <row r="587" spans="4:9" x14ac:dyDescent="0.15">
      <c r="D587" s="13" t="s">
        <v>242</v>
      </c>
      <c r="E587" s="13" t="s">
        <v>1173</v>
      </c>
      <c r="F587" s="13" t="s">
        <v>1191</v>
      </c>
      <c r="G587" s="13" t="s">
        <v>244</v>
      </c>
      <c r="H587" s="13" t="s">
        <v>1197</v>
      </c>
      <c r="I587" t="str">
        <f t="shared" si="11"/>
        <v>RumAgricole/Cane SugarMix of Column &amp; Pot Still</v>
      </c>
    </row>
    <row r="588" spans="4:9" x14ac:dyDescent="0.15">
      <c r="D588" s="13" t="s">
        <v>242</v>
      </c>
      <c r="E588" s="13" t="s">
        <v>1173</v>
      </c>
      <c r="F588" s="13" t="s">
        <v>1191</v>
      </c>
      <c r="G588" s="13" t="s">
        <v>245</v>
      </c>
      <c r="H588" s="13" t="s">
        <v>1198</v>
      </c>
      <c r="I588" t="str">
        <f t="shared" si="11"/>
        <v>RumAgricole/Cane SugarMix of Column &amp; Pot Still</v>
      </c>
    </row>
    <row r="589" spans="4:9" x14ac:dyDescent="0.15">
      <c r="D589" s="13" t="s">
        <v>242</v>
      </c>
      <c r="E589" s="13" t="s">
        <v>1173</v>
      </c>
      <c r="F589" s="13" t="s">
        <v>1191</v>
      </c>
      <c r="G589" s="13"/>
      <c r="H589" s="13" t="s">
        <v>1199</v>
      </c>
      <c r="I589" t="str">
        <f t="shared" si="11"/>
        <v>RumAgricole/Cane SugarMix of Column &amp; Pot Still</v>
      </c>
    </row>
    <row r="590" spans="4:9" x14ac:dyDescent="0.15">
      <c r="D590" s="13" t="s">
        <v>242</v>
      </c>
      <c r="E590" s="13" t="s">
        <v>1173</v>
      </c>
      <c r="F590" s="13" t="s">
        <v>243</v>
      </c>
      <c r="G590" s="13" t="s">
        <v>246</v>
      </c>
      <c r="H590" s="13" t="s">
        <v>1200</v>
      </c>
      <c r="I590" t="str">
        <f t="shared" si="11"/>
        <v>RumAgricole/Cane SugarPot Still</v>
      </c>
    </row>
    <row r="591" spans="4:9" x14ac:dyDescent="0.15">
      <c r="D591" s="13" t="s">
        <v>242</v>
      </c>
      <c r="E591" s="13" t="s">
        <v>1173</v>
      </c>
      <c r="F591" s="13" t="s">
        <v>243</v>
      </c>
      <c r="G591" s="13" t="s">
        <v>250</v>
      </c>
      <c r="H591" s="13" t="s">
        <v>1201</v>
      </c>
      <c r="I591" t="str">
        <f t="shared" si="11"/>
        <v>RumAgricole/Cane SugarPot Still</v>
      </c>
    </row>
    <row r="592" spans="4:9" x14ac:dyDescent="0.15">
      <c r="D592" s="13" t="s">
        <v>242</v>
      </c>
      <c r="E592" s="13" t="s">
        <v>1173</v>
      </c>
      <c r="F592" s="13" t="s">
        <v>243</v>
      </c>
      <c r="G592" s="13" t="s">
        <v>213</v>
      </c>
      <c r="H592" s="13" t="s">
        <v>1202</v>
      </c>
      <c r="I592" t="str">
        <f t="shared" si="11"/>
        <v>RumAgricole/Cane SugarPot Still</v>
      </c>
    </row>
    <row r="593" spans="4:9" x14ac:dyDescent="0.15">
      <c r="D593" s="13" t="s">
        <v>242</v>
      </c>
      <c r="E593" s="13" t="s">
        <v>1173</v>
      </c>
      <c r="F593" s="13" t="s">
        <v>243</v>
      </c>
      <c r="G593" s="13" t="s">
        <v>247</v>
      </c>
      <c r="H593" s="13" t="s">
        <v>1203</v>
      </c>
      <c r="I593" t="str">
        <f t="shared" si="11"/>
        <v>RumAgricole/Cane SugarPot Still</v>
      </c>
    </row>
    <row r="594" spans="4:9" x14ac:dyDescent="0.15">
      <c r="D594" s="13" t="s">
        <v>242</v>
      </c>
      <c r="E594" s="13" t="s">
        <v>1173</v>
      </c>
      <c r="F594" s="13" t="s">
        <v>243</v>
      </c>
      <c r="G594" s="13" t="s">
        <v>248</v>
      </c>
      <c r="H594" s="13" t="s">
        <v>1204</v>
      </c>
      <c r="I594" t="str">
        <f t="shared" si="11"/>
        <v>RumAgricole/Cane SugarPot Still</v>
      </c>
    </row>
    <row r="595" spans="4:9" x14ac:dyDescent="0.15">
      <c r="D595" s="13" t="s">
        <v>242</v>
      </c>
      <c r="E595" s="13" t="s">
        <v>1173</v>
      </c>
      <c r="F595" s="13" t="s">
        <v>243</v>
      </c>
      <c r="G595" s="13" t="s">
        <v>244</v>
      </c>
      <c r="H595" s="13" t="s">
        <v>1205</v>
      </c>
      <c r="I595" t="str">
        <f t="shared" si="11"/>
        <v>RumAgricole/Cane SugarPot Still</v>
      </c>
    </row>
    <row r="596" spans="4:9" x14ac:dyDescent="0.15">
      <c r="D596" s="13" t="s">
        <v>242</v>
      </c>
      <c r="E596" s="13" t="s">
        <v>1173</v>
      </c>
      <c r="F596" s="13" t="s">
        <v>243</v>
      </c>
      <c r="G596" s="13" t="s">
        <v>245</v>
      </c>
      <c r="H596" s="13" t="s">
        <v>1206</v>
      </c>
      <c r="I596" t="str">
        <f t="shared" si="11"/>
        <v>RumAgricole/Cane SugarPot Still</v>
      </c>
    </row>
    <row r="597" spans="4:9" x14ac:dyDescent="0.15">
      <c r="D597" s="13" t="s">
        <v>242</v>
      </c>
      <c r="E597" s="13" t="s">
        <v>1173</v>
      </c>
      <c r="F597" s="13" t="s">
        <v>243</v>
      </c>
      <c r="G597" s="13"/>
      <c r="H597" s="13" t="s">
        <v>1207</v>
      </c>
      <c r="I597" t="str">
        <f t="shared" si="11"/>
        <v>RumAgricole/Cane SugarPot Still</v>
      </c>
    </row>
    <row r="598" spans="4:9" x14ac:dyDescent="0.15">
      <c r="D598" s="13" t="s">
        <v>242</v>
      </c>
      <c r="E598" s="13" t="s">
        <v>1209</v>
      </c>
      <c r="F598" s="13"/>
      <c r="G598" s="13"/>
      <c r="H598" s="13" t="s">
        <v>1242</v>
      </c>
      <c r="I598" t="str">
        <f t="shared" si="11"/>
        <v>RumCachaça</v>
      </c>
    </row>
    <row r="599" spans="4:9" x14ac:dyDescent="0.15">
      <c r="D599" s="13" t="s">
        <v>242</v>
      </c>
      <c r="E599" s="13" t="s">
        <v>1209</v>
      </c>
      <c r="F599" s="13" t="s">
        <v>249</v>
      </c>
      <c r="G599" s="13" t="s">
        <v>246</v>
      </c>
      <c r="H599" s="13" t="s">
        <v>1210</v>
      </c>
      <c r="I599" t="str">
        <f t="shared" si="11"/>
        <v>RumCachaçaColumn Still</v>
      </c>
    </row>
    <row r="600" spans="4:9" x14ac:dyDescent="0.15">
      <c r="D600" s="13" t="s">
        <v>242</v>
      </c>
      <c r="E600" s="13" t="s">
        <v>1209</v>
      </c>
      <c r="F600" s="13" t="s">
        <v>249</v>
      </c>
      <c r="G600" s="13" t="s">
        <v>250</v>
      </c>
      <c r="H600" s="13" t="s">
        <v>1211</v>
      </c>
      <c r="I600" t="str">
        <f t="shared" si="11"/>
        <v>RumCachaçaColumn Still</v>
      </c>
    </row>
    <row r="601" spans="4:9" x14ac:dyDescent="0.15">
      <c r="D601" s="13" t="s">
        <v>242</v>
      </c>
      <c r="E601" s="13" t="s">
        <v>1209</v>
      </c>
      <c r="F601" s="13" t="s">
        <v>249</v>
      </c>
      <c r="G601" s="13" t="s">
        <v>213</v>
      </c>
      <c r="H601" s="13" t="s">
        <v>1212</v>
      </c>
      <c r="I601" t="str">
        <f t="shared" si="11"/>
        <v>RumCachaçaColumn Still</v>
      </c>
    </row>
    <row r="602" spans="4:9" x14ac:dyDescent="0.15">
      <c r="D602" s="13" t="s">
        <v>242</v>
      </c>
      <c r="E602" s="13" t="s">
        <v>1209</v>
      </c>
      <c r="F602" s="13" t="s">
        <v>249</v>
      </c>
      <c r="G602" s="13" t="s">
        <v>247</v>
      </c>
      <c r="H602" s="13" t="s">
        <v>1213</v>
      </c>
      <c r="I602" t="str">
        <f t="shared" si="11"/>
        <v>RumCachaçaColumn Still</v>
      </c>
    </row>
    <row r="603" spans="4:9" x14ac:dyDescent="0.15">
      <c r="D603" s="13" t="s">
        <v>242</v>
      </c>
      <c r="E603" s="13" t="s">
        <v>1209</v>
      </c>
      <c r="F603" s="13" t="s">
        <v>249</v>
      </c>
      <c r="G603" s="13" t="s">
        <v>248</v>
      </c>
      <c r="H603" s="13" t="s">
        <v>1214</v>
      </c>
      <c r="I603" t="str">
        <f t="shared" si="11"/>
        <v>RumCachaçaColumn Still</v>
      </c>
    </row>
    <row r="604" spans="4:9" x14ac:dyDescent="0.15">
      <c r="D604" s="13" t="s">
        <v>242</v>
      </c>
      <c r="E604" s="13" t="s">
        <v>1209</v>
      </c>
      <c r="F604" s="13" t="s">
        <v>249</v>
      </c>
      <c r="G604" s="13" t="s">
        <v>244</v>
      </c>
      <c r="H604" s="13" t="s">
        <v>1215</v>
      </c>
      <c r="I604" t="str">
        <f t="shared" si="11"/>
        <v>RumCachaçaColumn Still</v>
      </c>
    </row>
    <row r="605" spans="4:9" x14ac:dyDescent="0.15">
      <c r="D605" s="13" t="s">
        <v>242</v>
      </c>
      <c r="E605" s="13" t="s">
        <v>1209</v>
      </c>
      <c r="F605" s="13" t="s">
        <v>249</v>
      </c>
      <c r="G605" s="13" t="s">
        <v>245</v>
      </c>
      <c r="H605" s="13" t="s">
        <v>1216</v>
      </c>
      <c r="I605" t="str">
        <f t="shared" si="11"/>
        <v>RumCachaçaColumn Still</v>
      </c>
    </row>
    <row r="606" spans="4:9" x14ac:dyDescent="0.15">
      <c r="D606" s="13" t="s">
        <v>242</v>
      </c>
      <c r="E606" s="13" t="s">
        <v>1209</v>
      </c>
      <c r="F606" s="13" t="s">
        <v>249</v>
      </c>
      <c r="G606" s="13"/>
      <c r="H606" s="13" t="s">
        <v>1217</v>
      </c>
      <c r="I606" t="str">
        <f t="shared" si="11"/>
        <v>RumCachaçaColumn Still</v>
      </c>
    </row>
    <row r="607" spans="4:9" x14ac:dyDescent="0.15">
      <c r="D607" s="13" t="s">
        <v>242</v>
      </c>
      <c r="E607" s="13" t="s">
        <v>1209</v>
      </c>
      <c r="F607" s="13" t="s">
        <v>1182</v>
      </c>
      <c r="G607" s="13" t="s">
        <v>246</v>
      </c>
      <c r="H607" s="13" t="s">
        <v>1218</v>
      </c>
      <c r="I607" t="str">
        <f t="shared" si="11"/>
        <v>RumCachaçaFlavoured/Spiced/Infused/Botanical</v>
      </c>
    </row>
    <row r="608" spans="4:9" x14ac:dyDescent="0.15">
      <c r="D608" s="13" t="s">
        <v>242</v>
      </c>
      <c r="E608" s="13" t="s">
        <v>1209</v>
      </c>
      <c r="F608" s="13" t="s">
        <v>1182</v>
      </c>
      <c r="G608" s="13" t="s">
        <v>250</v>
      </c>
      <c r="H608" s="13" t="s">
        <v>1219</v>
      </c>
      <c r="I608" t="str">
        <f t="shared" si="11"/>
        <v>RumCachaçaFlavoured/Spiced/Infused/Botanical</v>
      </c>
    </row>
    <row r="609" spans="4:9" x14ac:dyDescent="0.15">
      <c r="D609" s="13" t="s">
        <v>242</v>
      </c>
      <c r="E609" s="13" t="s">
        <v>1209</v>
      </c>
      <c r="F609" s="13" t="s">
        <v>1182</v>
      </c>
      <c r="G609" s="13" t="s">
        <v>213</v>
      </c>
      <c r="H609" s="13" t="s">
        <v>1220</v>
      </c>
      <c r="I609" t="str">
        <f t="shared" si="11"/>
        <v>RumCachaçaFlavoured/Spiced/Infused/Botanical</v>
      </c>
    </row>
    <row r="610" spans="4:9" x14ac:dyDescent="0.15">
      <c r="D610" s="13" t="s">
        <v>242</v>
      </c>
      <c r="E610" s="13" t="s">
        <v>1209</v>
      </c>
      <c r="F610" s="13" t="s">
        <v>1182</v>
      </c>
      <c r="G610" s="13" t="s">
        <v>247</v>
      </c>
      <c r="H610" s="13" t="s">
        <v>1221</v>
      </c>
      <c r="I610" t="str">
        <f t="shared" si="11"/>
        <v>RumCachaçaFlavoured/Spiced/Infused/Botanical</v>
      </c>
    </row>
    <row r="611" spans="4:9" x14ac:dyDescent="0.15">
      <c r="D611" s="13" t="s">
        <v>242</v>
      </c>
      <c r="E611" s="13" t="s">
        <v>1209</v>
      </c>
      <c r="F611" s="13" t="s">
        <v>1182</v>
      </c>
      <c r="G611" s="13" t="s">
        <v>248</v>
      </c>
      <c r="H611" s="13" t="s">
        <v>1222</v>
      </c>
      <c r="I611" t="str">
        <f t="shared" si="11"/>
        <v>RumCachaçaFlavoured/Spiced/Infused/Botanical</v>
      </c>
    </row>
    <row r="612" spans="4:9" x14ac:dyDescent="0.15">
      <c r="D612" s="13" t="s">
        <v>242</v>
      </c>
      <c r="E612" s="13" t="s">
        <v>1209</v>
      </c>
      <c r="F612" s="13" t="s">
        <v>1182</v>
      </c>
      <c r="G612" s="13" t="s">
        <v>244</v>
      </c>
      <c r="H612" s="13" t="s">
        <v>1223</v>
      </c>
      <c r="I612" t="str">
        <f t="shared" si="11"/>
        <v>RumCachaçaFlavoured/Spiced/Infused/Botanical</v>
      </c>
    </row>
    <row r="613" spans="4:9" x14ac:dyDescent="0.15">
      <c r="D613" s="13" t="s">
        <v>242</v>
      </c>
      <c r="E613" s="13" t="s">
        <v>1209</v>
      </c>
      <c r="F613" s="13" t="s">
        <v>1182</v>
      </c>
      <c r="G613" s="13" t="s">
        <v>245</v>
      </c>
      <c r="H613" s="13" t="s">
        <v>1224</v>
      </c>
      <c r="I613" t="str">
        <f t="shared" si="11"/>
        <v>RumCachaçaFlavoured/Spiced/Infused/Botanical</v>
      </c>
    </row>
    <row r="614" spans="4:9" x14ac:dyDescent="0.15">
      <c r="D614" s="13" t="s">
        <v>242</v>
      </c>
      <c r="E614" s="13" t="s">
        <v>1209</v>
      </c>
      <c r="F614" s="13" t="s">
        <v>1182</v>
      </c>
      <c r="G614" s="13"/>
      <c r="H614" s="13" t="s">
        <v>1225</v>
      </c>
      <c r="I614" t="str">
        <f t="shared" si="11"/>
        <v>RumCachaçaFlavoured/Spiced/Infused/Botanical</v>
      </c>
    </row>
    <row r="615" spans="4:9" x14ac:dyDescent="0.15">
      <c r="D615" s="13" t="s">
        <v>242</v>
      </c>
      <c r="E615" s="13" t="s">
        <v>1209</v>
      </c>
      <c r="F615" s="13" t="s">
        <v>1191</v>
      </c>
      <c r="G615" s="13" t="s">
        <v>246</v>
      </c>
      <c r="H615" s="13" t="s">
        <v>1226</v>
      </c>
      <c r="I615" t="str">
        <f t="shared" si="11"/>
        <v>RumCachaçaMix of Column &amp; Pot Still</v>
      </c>
    </row>
    <row r="616" spans="4:9" x14ac:dyDescent="0.15">
      <c r="D616" s="13" t="s">
        <v>242</v>
      </c>
      <c r="E616" s="13" t="s">
        <v>1209</v>
      </c>
      <c r="F616" s="13" t="s">
        <v>1191</v>
      </c>
      <c r="G616" s="13" t="s">
        <v>250</v>
      </c>
      <c r="H616" s="13" t="s">
        <v>1227</v>
      </c>
      <c r="I616" t="str">
        <f t="shared" si="11"/>
        <v>RumCachaçaMix of Column &amp; Pot Still</v>
      </c>
    </row>
    <row r="617" spans="4:9" x14ac:dyDescent="0.15">
      <c r="D617" s="13" t="s">
        <v>242</v>
      </c>
      <c r="E617" s="13" t="s">
        <v>1209</v>
      </c>
      <c r="F617" s="13" t="s">
        <v>1191</v>
      </c>
      <c r="G617" s="13" t="s">
        <v>213</v>
      </c>
      <c r="H617" s="13" t="s">
        <v>1228</v>
      </c>
      <c r="I617" t="str">
        <f t="shared" si="11"/>
        <v>RumCachaçaMix of Column &amp; Pot Still</v>
      </c>
    </row>
    <row r="618" spans="4:9" x14ac:dyDescent="0.15">
      <c r="D618" s="13" t="s">
        <v>242</v>
      </c>
      <c r="E618" s="13" t="s">
        <v>1209</v>
      </c>
      <c r="F618" s="13" t="s">
        <v>1191</v>
      </c>
      <c r="G618" s="13" t="s">
        <v>247</v>
      </c>
      <c r="H618" s="13" t="s">
        <v>1229</v>
      </c>
      <c r="I618" t="str">
        <f t="shared" si="11"/>
        <v>RumCachaçaMix of Column &amp; Pot Still</v>
      </c>
    </row>
    <row r="619" spans="4:9" x14ac:dyDescent="0.15">
      <c r="D619" s="13" t="s">
        <v>242</v>
      </c>
      <c r="E619" s="13" t="s">
        <v>1209</v>
      </c>
      <c r="F619" s="13" t="s">
        <v>1191</v>
      </c>
      <c r="G619" s="13" t="s">
        <v>248</v>
      </c>
      <c r="H619" s="13" t="s">
        <v>1230</v>
      </c>
      <c r="I619" t="str">
        <f t="shared" si="11"/>
        <v>RumCachaçaMix of Column &amp; Pot Still</v>
      </c>
    </row>
    <row r="620" spans="4:9" x14ac:dyDescent="0.15">
      <c r="D620" s="13" t="s">
        <v>242</v>
      </c>
      <c r="E620" s="13" t="s">
        <v>1209</v>
      </c>
      <c r="F620" s="13" t="s">
        <v>1191</v>
      </c>
      <c r="G620" s="13" t="s">
        <v>244</v>
      </c>
      <c r="H620" s="13" t="s">
        <v>1231</v>
      </c>
      <c r="I620" t="str">
        <f t="shared" ref="I620:I676" si="12">D620&amp;E620&amp;F620</f>
        <v>RumCachaçaMix of Column &amp; Pot Still</v>
      </c>
    </row>
    <row r="621" spans="4:9" x14ac:dyDescent="0.15">
      <c r="D621" s="13" t="s">
        <v>242</v>
      </c>
      <c r="E621" s="13" t="s">
        <v>1209</v>
      </c>
      <c r="F621" s="13" t="s">
        <v>1191</v>
      </c>
      <c r="G621" s="13" t="s">
        <v>245</v>
      </c>
      <c r="H621" s="13" t="s">
        <v>1232</v>
      </c>
      <c r="I621" t="str">
        <f t="shared" si="12"/>
        <v>RumCachaçaMix of Column &amp; Pot Still</v>
      </c>
    </row>
    <row r="622" spans="4:9" x14ac:dyDescent="0.15">
      <c r="D622" s="13" t="s">
        <v>242</v>
      </c>
      <c r="E622" s="13" t="s">
        <v>1209</v>
      </c>
      <c r="F622" s="13" t="s">
        <v>1191</v>
      </c>
      <c r="G622" s="13"/>
      <c r="H622" s="13" t="s">
        <v>1233</v>
      </c>
      <c r="I622" t="str">
        <f t="shared" si="12"/>
        <v>RumCachaçaMix of Column &amp; Pot Still</v>
      </c>
    </row>
    <row r="623" spans="4:9" x14ac:dyDescent="0.15">
      <c r="D623" s="13" t="s">
        <v>242</v>
      </c>
      <c r="E623" s="13" t="s">
        <v>1209</v>
      </c>
      <c r="F623" s="13" t="s">
        <v>243</v>
      </c>
      <c r="G623" s="13" t="s">
        <v>246</v>
      </c>
      <c r="H623" s="13" t="s">
        <v>1234</v>
      </c>
      <c r="I623" t="str">
        <f t="shared" si="12"/>
        <v>RumCachaçaPot Still</v>
      </c>
    </row>
    <row r="624" spans="4:9" x14ac:dyDescent="0.15">
      <c r="D624" s="13" t="s">
        <v>242</v>
      </c>
      <c r="E624" s="13" t="s">
        <v>1209</v>
      </c>
      <c r="F624" s="13" t="s">
        <v>243</v>
      </c>
      <c r="G624" s="13" t="s">
        <v>250</v>
      </c>
      <c r="H624" s="13" t="s">
        <v>1235</v>
      </c>
      <c r="I624" t="str">
        <f t="shared" si="12"/>
        <v>RumCachaçaPot Still</v>
      </c>
    </row>
    <row r="625" spans="4:9" x14ac:dyDescent="0.15">
      <c r="D625" s="13" t="s">
        <v>242</v>
      </c>
      <c r="E625" s="13" t="s">
        <v>1209</v>
      </c>
      <c r="F625" s="13" t="s">
        <v>243</v>
      </c>
      <c r="G625" s="13" t="s">
        <v>213</v>
      </c>
      <c r="H625" s="13" t="s">
        <v>1236</v>
      </c>
      <c r="I625" t="str">
        <f t="shared" si="12"/>
        <v>RumCachaçaPot Still</v>
      </c>
    </row>
    <row r="626" spans="4:9" x14ac:dyDescent="0.15">
      <c r="D626" s="13" t="s">
        <v>242</v>
      </c>
      <c r="E626" s="13" t="s">
        <v>1209</v>
      </c>
      <c r="F626" s="13" t="s">
        <v>243</v>
      </c>
      <c r="G626" s="13" t="s">
        <v>247</v>
      </c>
      <c r="H626" s="13" t="s">
        <v>1237</v>
      </c>
      <c r="I626" t="str">
        <f t="shared" si="12"/>
        <v>RumCachaçaPot Still</v>
      </c>
    </row>
    <row r="627" spans="4:9" x14ac:dyDescent="0.15">
      <c r="D627" s="13" t="s">
        <v>242</v>
      </c>
      <c r="E627" s="13" t="s">
        <v>1209</v>
      </c>
      <c r="F627" s="13" t="s">
        <v>243</v>
      </c>
      <c r="G627" s="13" t="s">
        <v>248</v>
      </c>
      <c r="H627" s="13" t="s">
        <v>1238</v>
      </c>
      <c r="I627" t="str">
        <f t="shared" si="12"/>
        <v>RumCachaçaPot Still</v>
      </c>
    </row>
    <row r="628" spans="4:9" x14ac:dyDescent="0.15">
      <c r="D628" s="13" t="s">
        <v>242</v>
      </c>
      <c r="E628" s="13" t="s">
        <v>1209</v>
      </c>
      <c r="F628" s="13" t="s">
        <v>243</v>
      </c>
      <c r="G628" s="13" t="s">
        <v>244</v>
      </c>
      <c r="H628" s="13" t="s">
        <v>1239</v>
      </c>
      <c r="I628" t="str">
        <f t="shared" si="12"/>
        <v>RumCachaçaPot Still</v>
      </c>
    </row>
    <row r="629" spans="4:9" x14ac:dyDescent="0.15">
      <c r="D629" s="13" t="s">
        <v>242</v>
      </c>
      <c r="E629" s="13" t="s">
        <v>1209</v>
      </c>
      <c r="F629" s="13" t="s">
        <v>243</v>
      </c>
      <c r="G629" s="13" t="s">
        <v>245</v>
      </c>
      <c r="H629" s="13" t="s">
        <v>1240</v>
      </c>
      <c r="I629" t="str">
        <f t="shared" si="12"/>
        <v>RumCachaçaPot Still</v>
      </c>
    </row>
    <row r="630" spans="4:9" x14ac:dyDescent="0.15">
      <c r="D630" s="13" t="s">
        <v>242</v>
      </c>
      <c r="E630" s="13" t="s">
        <v>1209</v>
      </c>
      <c r="F630" s="13" t="s">
        <v>243</v>
      </c>
      <c r="G630" s="13"/>
      <c r="H630" s="13" t="s">
        <v>1241</v>
      </c>
      <c r="I630" t="str">
        <f t="shared" si="12"/>
        <v>RumCachaçaPot Still</v>
      </c>
    </row>
    <row r="631" spans="4:9" x14ac:dyDescent="0.15">
      <c r="D631" s="13" t="s">
        <v>242</v>
      </c>
      <c r="E631" s="13" t="s">
        <v>1243</v>
      </c>
      <c r="F631" s="13"/>
      <c r="G631" s="13"/>
      <c r="H631" s="13" t="s">
        <v>1276</v>
      </c>
      <c r="I631" t="str">
        <f t="shared" si="12"/>
        <v>RumMolasses</v>
      </c>
    </row>
    <row r="632" spans="4:9" x14ac:dyDescent="0.15">
      <c r="D632" s="13" t="s">
        <v>242</v>
      </c>
      <c r="E632" s="13" t="s">
        <v>1243</v>
      </c>
      <c r="F632" s="13" t="s">
        <v>249</v>
      </c>
      <c r="G632" s="13" t="s">
        <v>246</v>
      </c>
      <c r="H632" s="13" t="s">
        <v>1244</v>
      </c>
      <c r="I632" t="str">
        <f t="shared" si="12"/>
        <v>RumMolassesColumn Still</v>
      </c>
    </row>
    <row r="633" spans="4:9" x14ac:dyDescent="0.15">
      <c r="D633" s="13" t="s">
        <v>242</v>
      </c>
      <c r="E633" s="13" t="s">
        <v>1243</v>
      </c>
      <c r="F633" s="13" t="s">
        <v>249</v>
      </c>
      <c r="G633" s="13" t="s">
        <v>250</v>
      </c>
      <c r="H633" s="13" t="s">
        <v>1245</v>
      </c>
      <c r="I633" t="str">
        <f t="shared" si="12"/>
        <v>RumMolassesColumn Still</v>
      </c>
    </row>
    <row r="634" spans="4:9" x14ac:dyDescent="0.15">
      <c r="D634" s="13" t="s">
        <v>242</v>
      </c>
      <c r="E634" s="13" t="s">
        <v>1243</v>
      </c>
      <c r="F634" s="13" t="s">
        <v>249</v>
      </c>
      <c r="G634" s="13" t="s">
        <v>213</v>
      </c>
      <c r="H634" s="13" t="s">
        <v>1246</v>
      </c>
      <c r="I634" t="str">
        <f t="shared" si="12"/>
        <v>RumMolassesColumn Still</v>
      </c>
    </row>
    <row r="635" spans="4:9" x14ac:dyDescent="0.15">
      <c r="D635" s="13" t="s">
        <v>242</v>
      </c>
      <c r="E635" s="13" t="s">
        <v>1243</v>
      </c>
      <c r="F635" s="13" t="s">
        <v>249</v>
      </c>
      <c r="G635" s="13" t="s">
        <v>247</v>
      </c>
      <c r="H635" s="13" t="s">
        <v>1247</v>
      </c>
      <c r="I635" t="str">
        <f t="shared" si="12"/>
        <v>RumMolassesColumn Still</v>
      </c>
    </row>
    <row r="636" spans="4:9" x14ac:dyDescent="0.15">
      <c r="D636" s="13" t="s">
        <v>242</v>
      </c>
      <c r="E636" s="13" t="s">
        <v>1243</v>
      </c>
      <c r="F636" s="13" t="s">
        <v>249</v>
      </c>
      <c r="G636" s="13" t="s">
        <v>248</v>
      </c>
      <c r="H636" s="13" t="s">
        <v>1248</v>
      </c>
      <c r="I636" t="str">
        <f t="shared" si="12"/>
        <v>RumMolassesColumn Still</v>
      </c>
    </row>
    <row r="637" spans="4:9" x14ac:dyDescent="0.15">
      <c r="D637" s="13" t="s">
        <v>242</v>
      </c>
      <c r="E637" s="13" t="s">
        <v>1243</v>
      </c>
      <c r="F637" s="13" t="s">
        <v>249</v>
      </c>
      <c r="G637" s="13" t="s">
        <v>244</v>
      </c>
      <c r="H637" s="13" t="s">
        <v>1249</v>
      </c>
      <c r="I637" t="str">
        <f t="shared" si="12"/>
        <v>RumMolassesColumn Still</v>
      </c>
    </row>
    <row r="638" spans="4:9" x14ac:dyDescent="0.15">
      <c r="D638" s="13" t="s">
        <v>242</v>
      </c>
      <c r="E638" s="13" t="s">
        <v>1243</v>
      </c>
      <c r="F638" s="13" t="s">
        <v>249</v>
      </c>
      <c r="G638" s="13" t="s">
        <v>245</v>
      </c>
      <c r="H638" s="13" t="s">
        <v>1250</v>
      </c>
      <c r="I638" t="str">
        <f t="shared" si="12"/>
        <v>RumMolassesColumn Still</v>
      </c>
    </row>
    <row r="639" spans="4:9" x14ac:dyDescent="0.15">
      <c r="D639" s="13" t="s">
        <v>242</v>
      </c>
      <c r="E639" s="13" t="s">
        <v>1243</v>
      </c>
      <c r="F639" s="13" t="s">
        <v>249</v>
      </c>
      <c r="G639" s="13"/>
      <c r="H639" s="13" t="s">
        <v>1251</v>
      </c>
      <c r="I639" t="str">
        <f t="shared" si="12"/>
        <v>RumMolassesColumn Still</v>
      </c>
    </row>
    <row r="640" spans="4:9" x14ac:dyDescent="0.15">
      <c r="D640" s="13" t="s">
        <v>242</v>
      </c>
      <c r="E640" s="13" t="s">
        <v>1243</v>
      </c>
      <c r="F640" s="13" t="s">
        <v>1182</v>
      </c>
      <c r="G640" s="13" t="s">
        <v>246</v>
      </c>
      <c r="H640" s="13" t="s">
        <v>1252</v>
      </c>
      <c r="I640" t="str">
        <f t="shared" si="12"/>
        <v>RumMolassesFlavoured/Spiced/Infused/Botanical</v>
      </c>
    </row>
    <row r="641" spans="4:9" x14ac:dyDescent="0.15">
      <c r="D641" s="13" t="s">
        <v>242</v>
      </c>
      <c r="E641" s="13" t="s">
        <v>1243</v>
      </c>
      <c r="F641" s="13" t="s">
        <v>1182</v>
      </c>
      <c r="G641" s="13" t="s">
        <v>250</v>
      </c>
      <c r="H641" s="13" t="s">
        <v>1253</v>
      </c>
      <c r="I641" t="str">
        <f t="shared" si="12"/>
        <v>RumMolassesFlavoured/Spiced/Infused/Botanical</v>
      </c>
    </row>
    <row r="642" spans="4:9" x14ac:dyDescent="0.15">
      <c r="D642" s="13" t="s">
        <v>242</v>
      </c>
      <c r="E642" s="13" t="s">
        <v>1243</v>
      </c>
      <c r="F642" s="13" t="s">
        <v>1182</v>
      </c>
      <c r="G642" s="13" t="s">
        <v>213</v>
      </c>
      <c r="H642" s="13" t="s">
        <v>1254</v>
      </c>
      <c r="I642" t="str">
        <f t="shared" si="12"/>
        <v>RumMolassesFlavoured/Spiced/Infused/Botanical</v>
      </c>
    </row>
    <row r="643" spans="4:9" x14ac:dyDescent="0.15">
      <c r="D643" s="13" t="s">
        <v>242</v>
      </c>
      <c r="E643" s="13" t="s">
        <v>1243</v>
      </c>
      <c r="F643" s="13" t="s">
        <v>1182</v>
      </c>
      <c r="G643" s="13" t="s">
        <v>247</v>
      </c>
      <c r="H643" s="13" t="s">
        <v>1255</v>
      </c>
      <c r="I643" t="str">
        <f t="shared" si="12"/>
        <v>RumMolassesFlavoured/Spiced/Infused/Botanical</v>
      </c>
    </row>
    <row r="644" spans="4:9" x14ac:dyDescent="0.15">
      <c r="D644" s="13" t="s">
        <v>242</v>
      </c>
      <c r="E644" s="13" t="s">
        <v>1243</v>
      </c>
      <c r="F644" s="13" t="s">
        <v>1182</v>
      </c>
      <c r="G644" s="13" t="s">
        <v>248</v>
      </c>
      <c r="H644" s="13" t="s">
        <v>1256</v>
      </c>
      <c r="I644" t="str">
        <f t="shared" si="12"/>
        <v>RumMolassesFlavoured/Spiced/Infused/Botanical</v>
      </c>
    </row>
    <row r="645" spans="4:9" x14ac:dyDescent="0.15">
      <c r="D645" s="13" t="s">
        <v>242</v>
      </c>
      <c r="E645" s="13" t="s">
        <v>1243</v>
      </c>
      <c r="F645" s="13" t="s">
        <v>1182</v>
      </c>
      <c r="G645" s="13" t="s">
        <v>244</v>
      </c>
      <c r="H645" s="13" t="s">
        <v>1257</v>
      </c>
      <c r="I645" t="str">
        <f t="shared" si="12"/>
        <v>RumMolassesFlavoured/Spiced/Infused/Botanical</v>
      </c>
    </row>
    <row r="646" spans="4:9" x14ac:dyDescent="0.15">
      <c r="D646" s="13" t="s">
        <v>242</v>
      </c>
      <c r="E646" s="13" t="s">
        <v>1243</v>
      </c>
      <c r="F646" s="13" t="s">
        <v>1182</v>
      </c>
      <c r="G646" s="13" t="s">
        <v>245</v>
      </c>
      <c r="H646" s="13" t="s">
        <v>1258</v>
      </c>
      <c r="I646" t="str">
        <f t="shared" si="12"/>
        <v>RumMolassesFlavoured/Spiced/Infused/Botanical</v>
      </c>
    </row>
    <row r="647" spans="4:9" x14ac:dyDescent="0.15">
      <c r="D647" s="13" t="s">
        <v>242</v>
      </c>
      <c r="E647" s="13" t="s">
        <v>1243</v>
      </c>
      <c r="F647" s="13" t="s">
        <v>1182</v>
      </c>
      <c r="G647" s="13"/>
      <c r="H647" s="13" t="s">
        <v>1259</v>
      </c>
      <c r="I647" t="str">
        <f t="shared" si="12"/>
        <v>RumMolassesFlavoured/Spiced/Infused/Botanical</v>
      </c>
    </row>
    <row r="648" spans="4:9" x14ac:dyDescent="0.15">
      <c r="D648" s="13" t="s">
        <v>242</v>
      </c>
      <c r="E648" s="13" t="s">
        <v>1243</v>
      </c>
      <c r="F648" s="13" t="s">
        <v>1191</v>
      </c>
      <c r="G648" s="13" t="s">
        <v>246</v>
      </c>
      <c r="H648" s="13" t="s">
        <v>1260</v>
      </c>
      <c r="I648" t="str">
        <f t="shared" si="12"/>
        <v>RumMolassesMix of Column &amp; Pot Still</v>
      </c>
    </row>
    <row r="649" spans="4:9" x14ac:dyDescent="0.15">
      <c r="D649" s="13" t="s">
        <v>242</v>
      </c>
      <c r="E649" s="13" t="s">
        <v>1243</v>
      </c>
      <c r="F649" s="13" t="s">
        <v>1191</v>
      </c>
      <c r="G649" s="13" t="s">
        <v>250</v>
      </c>
      <c r="H649" s="13" t="s">
        <v>1261</v>
      </c>
      <c r="I649" t="str">
        <f t="shared" si="12"/>
        <v>RumMolassesMix of Column &amp; Pot Still</v>
      </c>
    </row>
    <row r="650" spans="4:9" x14ac:dyDescent="0.15">
      <c r="D650" s="13" t="s">
        <v>242</v>
      </c>
      <c r="E650" s="13" t="s">
        <v>1243</v>
      </c>
      <c r="F650" s="13" t="s">
        <v>1191</v>
      </c>
      <c r="G650" s="13" t="s">
        <v>213</v>
      </c>
      <c r="H650" s="13" t="s">
        <v>1262</v>
      </c>
      <c r="I650" t="str">
        <f t="shared" si="12"/>
        <v>RumMolassesMix of Column &amp; Pot Still</v>
      </c>
    </row>
    <row r="651" spans="4:9" x14ac:dyDescent="0.15">
      <c r="D651" s="13" t="s">
        <v>242</v>
      </c>
      <c r="E651" s="13" t="s">
        <v>1243</v>
      </c>
      <c r="F651" s="13" t="s">
        <v>1191</v>
      </c>
      <c r="G651" s="13" t="s">
        <v>247</v>
      </c>
      <c r="H651" s="13" t="s">
        <v>1263</v>
      </c>
      <c r="I651" t="str">
        <f t="shared" si="12"/>
        <v>RumMolassesMix of Column &amp; Pot Still</v>
      </c>
    </row>
    <row r="652" spans="4:9" x14ac:dyDescent="0.15">
      <c r="D652" s="13" t="s">
        <v>242</v>
      </c>
      <c r="E652" s="13" t="s">
        <v>1243</v>
      </c>
      <c r="F652" s="13" t="s">
        <v>243</v>
      </c>
      <c r="G652" s="13"/>
      <c r="H652" s="13" t="s">
        <v>1275</v>
      </c>
      <c r="I652" t="str">
        <f t="shared" si="12"/>
        <v>RumMolassesPot Still</v>
      </c>
    </row>
    <row r="653" spans="4:9" x14ac:dyDescent="0.15">
      <c r="D653" s="13" t="s">
        <v>242</v>
      </c>
      <c r="E653" s="13" t="s">
        <v>1243</v>
      </c>
      <c r="F653" s="13" t="s">
        <v>1191</v>
      </c>
      <c r="G653" s="13" t="s">
        <v>248</v>
      </c>
      <c r="H653" s="13" t="s">
        <v>1264</v>
      </c>
      <c r="I653" t="str">
        <f t="shared" si="12"/>
        <v>RumMolassesMix of Column &amp; Pot Still</v>
      </c>
    </row>
    <row r="654" spans="4:9" x14ac:dyDescent="0.15">
      <c r="D654" s="13" t="s">
        <v>242</v>
      </c>
      <c r="E654" s="13" t="s">
        <v>1243</v>
      </c>
      <c r="F654" s="13" t="s">
        <v>1191</v>
      </c>
      <c r="G654" s="13" t="s">
        <v>244</v>
      </c>
      <c r="H654" s="13" t="s">
        <v>1265</v>
      </c>
      <c r="I654" t="str">
        <f t="shared" si="12"/>
        <v>RumMolassesMix of Column &amp; Pot Still</v>
      </c>
    </row>
    <row r="655" spans="4:9" x14ac:dyDescent="0.15">
      <c r="D655" s="13" t="s">
        <v>242</v>
      </c>
      <c r="E655" s="13" t="s">
        <v>1243</v>
      </c>
      <c r="F655" s="13" t="s">
        <v>1191</v>
      </c>
      <c r="G655" s="13" t="s">
        <v>245</v>
      </c>
      <c r="H655" s="13" t="s">
        <v>1266</v>
      </c>
      <c r="I655" t="str">
        <f t="shared" si="12"/>
        <v>RumMolassesMix of Column &amp; Pot Still</v>
      </c>
    </row>
    <row r="656" spans="4:9" x14ac:dyDescent="0.15">
      <c r="D656" s="13" t="s">
        <v>242</v>
      </c>
      <c r="E656" s="13" t="s">
        <v>1243</v>
      </c>
      <c r="F656" s="13" t="s">
        <v>1191</v>
      </c>
      <c r="G656" s="13"/>
      <c r="H656" s="13" t="s">
        <v>1267</v>
      </c>
      <c r="I656" t="str">
        <f t="shared" si="12"/>
        <v>RumMolassesMix of Column &amp; Pot Still</v>
      </c>
    </row>
    <row r="657" spans="4:9" x14ac:dyDescent="0.15">
      <c r="D657" s="13" t="s">
        <v>242</v>
      </c>
      <c r="E657" s="13" t="s">
        <v>1243</v>
      </c>
      <c r="F657" s="13" t="s">
        <v>243</v>
      </c>
      <c r="G657" s="13" t="s">
        <v>246</v>
      </c>
      <c r="H657" s="13" t="s">
        <v>1268</v>
      </c>
      <c r="I657" t="str">
        <f t="shared" si="12"/>
        <v>RumMolassesPot Still</v>
      </c>
    </row>
    <row r="658" spans="4:9" x14ac:dyDescent="0.15">
      <c r="D658" s="13" t="s">
        <v>242</v>
      </c>
      <c r="E658" s="13" t="s">
        <v>1243</v>
      </c>
      <c r="F658" s="13" t="s">
        <v>243</v>
      </c>
      <c r="G658" s="13" t="s">
        <v>250</v>
      </c>
      <c r="H658" s="13" t="s">
        <v>1269</v>
      </c>
      <c r="I658" t="str">
        <f t="shared" si="12"/>
        <v>RumMolassesPot Still</v>
      </c>
    </row>
    <row r="659" spans="4:9" x14ac:dyDescent="0.15">
      <c r="D659" s="13" t="s">
        <v>242</v>
      </c>
      <c r="E659" s="13" t="s">
        <v>1243</v>
      </c>
      <c r="F659" s="13" t="s">
        <v>243</v>
      </c>
      <c r="G659" s="13" t="s">
        <v>213</v>
      </c>
      <c r="H659" s="13" t="s">
        <v>1270</v>
      </c>
      <c r="I659" t="str">
        <f t="shared" si="12"/>
        <v>RumMolassesPot Still</v>
      </c>
    </row>
    <row r="660" spans="4:9" x14ac:dyDescent="0.15">
      <c r="D660" s="13" t="s">
        <v>242</v>
      </c>
      <c r="E660" s="13" t="s">
        <v>1243</v>
      </c>
      <c r="F660" s="13" t="s">
        <v>243</v>
      </c>
      <c r="G660" s="13" t="s">
        <v>247</v>
      </c>
      <c r="H660" s="13" t="s">
        <v>1271</v>
      </c>
      <c r="I660" t="str">
        <f t="shared" si="12"/>
        <v>RumMolassesPot Still</v>
      </c>
    </row>
    <row r="661" spans="4:9" x14ac:dyDescent="0.15">
      <c r="D661" s="13" t="s">
        <v>242</v>
      </c>
      <c r="E661" s="13" t="s">
        <v>1243</v>
      </c>
      <c r="F661" s="13" t="s">
        <v>243</v>
      </c>
      <c r="G661" s="13" t="s">
        <v>248</v>
      </c>
      <c r="H661" s="13" t="s">
        <v>1272</v>
      </c>
      <c r="I661" t="str">
        <f t="shared" si="12"/>
        <v>RumMolassesPot Still</v>
      </c>
    </row>
    <row r="662" spans="4:9" x14ac:dyDescent="0.15">
      <c r="D662" s="13" t="s">
        <v>242</v>
      </c>
      <c r="E662" s="13" t="s">
        <v>1243</v>
      </c>
      <c r="F662" s="13" t="s">
        <v>243</v>
      </c>
      <c r="G662" s="13" t="s">
        <v>244</v>
      </c>
      <c r="H662" s="13" t="s">
        <v>1273</v>
      </c>
      <c r="I662" t="str">
        <f t="shared" si="12"/>
        <v>RumMolassesPot Still</v>
      </c>
    </row>
    <row r="663" spans="4:9" x14ac:dyDescent="0.15">
      <c r="D663" s="13" t="s">
        <v>242</v>
      </c>
      <c r="E663" s="13" t="s">
        <v>1243</v>
      </c>
      <c r="F663" s="13" t="s">
        <v>243</v>
      </c>
      <c r="G663" s="13" t="s">
        <v>245</v>
      </c>
      <c r="H663" s="13" t="s">
        <v>1274</v>
      </c>
      <c r="I663" t="str">
        <f t="shared" si="12"/>
        <v>RumMolassesPot Still</v>
      </c>
    </row>
    <row r="664" spans="4:9" x14ac:dyDescent="0.15">
      <c r="D664" s="13" t="s">
        <v>339</v>
      </c>
      <c r="E664" s="13" t="s">
        <v>349</v>
      </c>
      <c r="F664" s="13"/>
      <c r="G664" s="13"/>
      <c r="H664" s="13" t="s">
        <v>1301</v>
      </c>
      <c r="I664" t="str">
        <f t="shared" si="12"/>
        <v>Shochu/SojuAwamori</v>
      </c>
    </row>
    <row r="665" spans="4:9" x14ac:dyDescent="0.15">
      <c r="D665" s="13" t="s">
        <v>339</v>
      </c>
      <c r="E665" s="13" t="s">
        <v>349</v>
      </c>
      <c r="F665" s="13" t="s">
        <v>341</v>
      </c>
      <c r="G665" s="13" t="s">
        <v>1277</v>
      </c>
      <c r="H665" s="13" t="s">
        <v>1278</v>
      </c>
      <c r="I665" t="str">
        <f t="shared" si="12"/>
        <v>Shochu/SojuAwamoriKoji - Imo - Sweet Potato</v>
      </c>
    </row>
    <row r="666" spans="4:9" x14ac:dyDescent="0.15">
      <c r="D666" s="13" t="s">
        <v>339</v>
      </c>
      <c r="E666" s="13" t="s">
        <v>349</v>
      </c>
      <c r="F666" s="13" t="s">
        <v>341</v>
      </c>
      <c r="G666" s="13" t="s">
        <v>1279</v>
      </c>
      <c r="H666" s="13" t="s">
        <v>1280</v>
      </c>
      <c r="I666" t="str">
        <f t="shared" si="12"/>
        <v>Shochu/SojuAwamoriKoji - Imo - Sweet Potato</v>
      </c>
    </row>
    <row r="667" spans="4:9" x14ac:dyDescent="0.15">
      <c r="D667" s="13" t="s">
        <v>339</v>
      </c>
      <c r="E667" s="13" t="s">
        <v>349</v>
      </c>
      <c r="F667" s="13" t="s">
        <v>341</v>
      </c>
      <c r="G667" s="13" t="s">
        <v>1281</v>
      </c>
      <c r="H667" s="13" t="s">
        <v>1282</v>
      </c>
      <c r="I667" t="str">
        <f t="shared" si="12"/>
        <v>Shochu/SojuAwamoriKoji - Imo - Sweet Potato</v>
      </c>
    </row>
    <row r="668" spans="4:9" x14ac:dyDescent="0.15">
      <c r="D668" s="13" t="s">
        <v>339</v>
      </c>
      <c r="E668" s="13" t="s">
        <v>349</v>
      </c>
      <c r="F668" s="13" t="s">
        <v>341</v>
      </c>
      <c r="G668" s="13"/>
      <c r="H668" s="13" t="s">
        <v>1283</v>
      </c>
      <c r="I668" t="str">
        <f t="shared" si="12"/>
        <v>Shochu/SojuAwamoriKoji - Imo - Sweet Potato</v>
      </c>
    </row>
    <row r="669" spans="4:9" x14ac:dyDescent="0.15">
      <c r="D669" s="13" t="s">
        <v>339</v>
      </c>
      <c r="E669" s="13" t="s">
        <v>349</v>
      </c>
      <c r="F669" s="13" t="s">
        <v>342</v>
      </c>
      <c r="G669" s="13" t="s">
        <v>1277</v>
      </c>
      <c r="H669" s="13" t="s">
        <v>1284</v>
      </c>
      <c r="I669" t="str">
        <f t="shared" si="12"/>
        <v>Shochu/SojuAwamoriKoji - Kome - Rice</v>
      </c>
    </row>
    <row r="670" spans="4:9" x14ac:dyDescent="0.15">
      <c r="D670" s="13" t="s">
        <v>339</v>
      </c>
      <c r="E670" s="13" t="s">
        <v>349</v>
      </c>
      <c r="F670" s="13" t="s">
        <v>342</v>
      </c>
      <c r="G670" s="13" t="s">
        <v>1279</v>
      </c>
      <c r="H670" s="13" t="s">
        <v>1285</v>
      </c>
      <c r="I670" t="str">
        <f t="shared" si="12"/>
        <v>Shochu/SojuAwamoriKoji - Kome - Rice</v>
      </c>
    </row>
    <row r="671" spans="4:9" x14ac:dyDescent="0.15">
      <c r="D671" s="13" t="s">
        <v>339</v>
      </c>
      <c r="E671" s="13" t="s">
        <v>349</v>
      </c>
      <c r="F671" s="13" t="s">
        <v>342</v>
      </c>
      <c r="G671" s="13" t="s">
        <v>1281</v>
      </c>
      <c r="H671" s="13" t="s">
        <v>1286</v>
      </c>
      <c r="I671" t="str">
        <f t="shared" si="12"/>
        <v>Shochu/SojuAwamoriKoji - Kome - Rice</v>
      </c>
    </row>
    <row r="672" spans="4:9" x14ac:dyDescent="0.15">
      <c r="D672" s="13" t="s">
        <v>339</v>
      </c>
      <c r="E672" s="13" t="s">
        <v>349</v>
      </c>
      <c r="F672" s="13" t="s">
        <v>342</v>
      </c>
      <c r="G672" s="13"/>
      <c r="H672" s="13" t="s">
        <v>1287</v>
      </c>
      <c r="I672" t="str">
        <f t="shared" si="12"/>
        <v>Shochu/SojuAwamoriKoji - Kome - Rice</v>
      </c>
    </row>
    <row r="673" spans="4:9" x14ac:dyDescent="0.15">
      <c r="D673" s="13" t="s">
        <v>339</v>
      </c>
      <c r="E673" s="13" t="s">
        <v>349</v>
      </c>
      <c r="F673" s="13" t="s">
        <v>343</v>
      </c>
      <c r="G673" s="13" t="s">
        <v>1277</v>
      </c>
      <c r="H673" s="13" t="s">
        <v>1288</v>
      </c>
      <c r="I673" t="str">
        <f t="shared" si="12"/>
        <v>Shochu/SojuAwamoriKoji - Mugi - Barley</v>
      </c>
    </row>
    <row r="674" spans="4:9" x14ac:dyDescent="0.15">
      <c r="D674" s="13" t="s">
        <v>339</v>
      </c>
      <c r="E674" s="13" t="s">
        <v>349</v>
      </c>
      <c r="F674" s="13" t="s">
        <v>343</v>
      </c>
      <c r="G674" s="13" t="s">
        <v>1279</v>
      </c>
      <c r="H674" s="13" t="s">
        <v>1289</v>
      </c>
      <c r="I674" t="str">
        <f t="shared" si="12"/>
        <v>Shochu/SojuAwamoriKoji - Mugi - Barley</v>
      </c>
    </row>
    <row r="675" spans="4:9" x14ac:dyDescent="0.15">
      <c r="D675" s="13" t="s">
        <v>339</v>
      </c>
      <c r="E675" s="13" t="s">
        <v>349</v>
      </c>
      <c r="F675" s="13" t="s">
        <v>343</v>
      </c>
      <c r="G675" s="13" t="s">
        <v>1281</v>
      </c>
      <c r="H675" s="13" t="s">
        <v>1290</v>
      </c>
      <c r="I675" t="str">
        <f t="shared" si="12"/>
        <v>Shochu/SojuAwamoriKoji - Mugi - Barley</v>
      </c>
    </row>
    <row r="676" spans="4:9" x14ac:dyDescent="0.15">
      <c r="D676" s="13" t="s">
        <v>339</v>
      </c>
      <c r="E676" s="13" t="s">
        <v>349</v>
      </c>
      <c r="F676" s="13" t="s">
        <v>343</v>
      </c>
      <c r="G676" s="13"/>
      <c r="H676" s="13" t="s">
        <v>1291</v>
      </c>
      <c r="I676" t="str">
        <f t="shared" si="12"/>
        <v>Shochu/SojuAwamoriKoji - Mugi - Barley</v>
      </c>
    </row>
    <row r="677" spans="4:9" x14ac:dyDescent="0.15">
      <c r="D677" s="13" t="s">
        <v>339</v>
      </c>
      <c r="E677" s="13" t="s">
        <v>349</v>
      </c>
      <c r="F677" s="13" t="s">
        <v>1292</v>
      </c>
      <c r="G677" s="13" t="s">
        <v>1277</v>
      </c>
      <c r="H677" s="13" t="s">
        <v>1293</v>
      </c>
      <c r="I677" t="str">
        <f t="shared" ref="I677:I740" si="13">D677&amp;E677&amp;F677</f>
        <v>Shochu/SojuAwamoriKoji - Other Tori Moromi/Tori Kasu</v>
      </c>
    </row>
    <row r="678" spans="4:9" x14ac:dyDescent="0.15">
      <c r="D678" s="13" t="s">
        <v>339</v>
      </c>
      <c r="E678" s="13" t="s">
        <v>349</v>
      </c>
      <c r="F678" s="13" t="s">
        <v>1292</v>
      </c>
      <c r="G678" s="13" t="s">
        <v>1279</v>
      </c>
      <c r="H678" s="13" t="s">
        <v>1294</v>
      </c>
      <c r="I678" t="str">
        <f t="shared" si="13"/>
        <v>Shochu/SojuAwamoriKoji - Other Tori Moromi/Tori Kasu</v>
      </c>
    </row>
    <row r="679" spans="4:9" x14ac:dyDescent="0.15">
      <c r="D679" s="13" t="s">
        <v>339</v>
      </c>
      <c r="E679" s="13" t="s">
        <v>349</v>
      </c>
      <c r="F679" s="13" t="s">
        <v>1292</v>
      </c>
      <c r="G679" s="13" t="s">
        <v>1281</v>
      </c>
      <c r="H679" s="13" t="s">
        <v>1295</v>
      </c>
      <c r="I679" t="str">
        <f t="shared" si="13"/>
        <v>Shochu/SojuAwamoriKoji - Other Tori Moromi/Tori Kasu</v>
      </c>
    </row>
    <row r="680" spans="4:9" x14ac:dyDescent="0.15">
      <c r="D680" s="13" t="s">
        <v>339</v>
      </c>
      <c r="E680" s="13" t="s">
        <v>349</v>
      </c>
      <c r="F680" s="13" t="s">
        <v>1292</v>
      </c>
      <c r="G680" s="13"/>
      <c r="H680" s="13" t="s">
        <v>1296</v>
      </c>
      <c r="I680" t="str">
        <f t="shared" si="13"/>
        <v>Shochu/SojuAwamoriKoji - Other Tori Moromi/Tori Kasu</v>
      </c>
    </row>
    <row r="681" spans="4:9" x14ac:dyDescent="0.15">
      <c r="D681" s="13" t="s">
        <v>339</v>
      </c>
      <c r="E681" s="13" t="s">
        <v>349</v>
      </c>
      <c r="F681" s="13" t="s">
        <v>345</v>
      </c>
      <c r="G681" s="13" t="s">
        <v>1277</v>
      </c>
      <c r="H681" s="13" t="s">
        <v>1297</v>
      </c>
      <c r="I681" t="str">
        <f t="shared" si="13"/>
        <v>Shochu/SojuAwamoriKoji - Soba - Rye</v>
      </c>
    </row>
    <row r="682" spans="4:9" x14ac:dyDescent="0.15">
      <c r="D682" s="13" t="s">
        <v>339</v>
      </c>
      <c r="E682" s="13" t="s">
        <v>349</v>
      </c>
      <c r="F682" s="13" t="s">
        <v>345</v>
      </c>
      <c r="G682" s="13" t="s">
        <v>1279</v>
      </c>
      <c r="H682" s="13" t="s">
        <v>1298</v>
      </c>
      <c r="I682" t="str">
        <f t="shared" si="13"/>
        <v>Shochu/SojuAwamoriKoji - Soba - Rye</v>
      </c>
    </row>
    <row r="683" spans="4:9" x14ac:dyDescent="0.15">
      <c r="D683" s="13" t="s">
        <v>339</v>
      </c>
      <c r="E683" s="13" t="s">
        <v>349</v>
      </c>
      <c r="F683" s="13" t="s">
        <v>345</v>
      </c>
      <c r="G683" s="13" t="s">
        <v>1281</v>
      </c>
      <c r="H683" s="13" t="s">
        <v>1299</v>
      </c>
      <c r="I683" t="str">
        <f t="shared" si="13"/>
        <v>Shochu/SojuAwamoriKoji - Soba - Rye</v>
      </c>
    </row>
    <row r="684" spans="4:9" x14ac:dyDescent="0.15">
      <c r="D684" s="13" t="s">
        <v>339</v>
      </c>
      <c r="E684" s="13" t="s">
        <v>349</v>
      </c>
      <c r="F684" s="13" t="s">
        <v>345</v>
      </c>
      <c r="G684" s="13"/>
      <c r="H684" s="13" t="s">
        <v>1300</v>
      </c>
      <c r="I684" t="str">
        <f t="shared" si="13"/>
        <v>Shochu/SojuAwamoriKoji - Soba - Rye</v>
      </c>
    </row>
    <row r="685" spans="4:9" x14ac:dyDescent="0.15">
      <c r="D685" s="13" t="s">
        <v>339</v>
      </c>
      <c r="E685" s="13" t="s">
        <v>340</v>
      </c>
      <c r="F685" s="13"/>
      <c r="G685" s="13"/>
      <c r="H685" s="13" t="s">
        <v>1322</v>
      </c>
      <c r="I685" t="str">
        <f t="shared" si="13"/>
        <v>Shochu/SojuImo - Sweet Potato</v>
      </c>
    </row>
    <row r="686" spans="4:9" x14ac:dyDescent="0.15">
      <c r="D686" s="13" t="s">
        <v>339</v>
      </c>
      <c r="E686" s="13" t="s">
        <v>340</v>
      </c>
      <c r="F686" s="13" t="s">
        <v>341</v>
      </c>
      <c r="G686" s="13" t="s">
        <v>1277</v>
      </c>
      <c r="H686" s="13" t="s">
        <v>1302</v>
      </c>
      <c r="I686" t="str">
        <f t="shared" si="13"/>
        <v>Shochu/SojuImo - Sweet PotatoKoji - Imo - Sweet Potato</v>
      </c>
    </row>
    <row r="687" spans="4:9" x14ac:dyDescent="0.15">
      <c r="D687" s="13" t="s">
        <v>339</v>
      </c>
      <c r="E687" s="13" t="s">
        <v>340</v>
      </c>
      <c r="F687" s="13" t="s">
        <v>341</v>
      </c>
      <c r="G687" s="13" t="s">
        <v>1279</v>
      </c>
      <c r="H687" s="13" t="s">
        <v>1303</v>
      </c>
      <c r="I687" t="str">
        <f t="shared" si="13"/>
        <v>Shochu/SojuImo - Sweet PotatoKoji - Imo - Sweet Potato</v>
      </c>
    </row>
    <row r="688" spans="4:9" x14ac:dyDescent="0.15">
      <c r="D688" s="13" t="s">
        <v>339</v>
      </c>
      <c r="E688" s="13" t="s">
        <v>340</v>
      </c>
      <c r="F688" s="13" t="s">
        <v>341</v>
      </c>
      <c r="G688" s="13" t="s">
        <v>1281</v>
      </c>
      <c r="H688" s="13" t="s">
        <v>1304</v>
      </c>
      <c r="I688" t="str">
        <f t="shared" si="13"/>
        <v>Shochu/SojuImo - Sweet PotatoKoji - Imo - Sweet Potato</v>
      </c>
    </row>
    <row r="689" spans="4:9" x14ac:dyDescent="0.15">
      <c r="D689" s="13" t="s">
        <v>339</v>
      </c>
      <c r="E689" s="13" t="s">
        <v>340</v>
      </c>
      <c r="F689" s="13" t="s">
        <v>341</v>
      </c>
      <c r="G689" s="13"/>
      <c r="H689" s="13" t="s">
        <v>1305</v>
      </c>
      <c r="I689" t="str">
        <f t="shared" si="13"/>
        <v>Shochu/SojuImo - Sweet PotatoKoji - Imo - Sweet Potato</v>
      </c>
    </row>
    <row r="690" spans="4:9" x14ac:dyDescent="0.15">
      <c r="D690" s="13" t="s">
        <v>339</v>
      </c>
      <c r="E690" s="13" t="s">
        <v>340</v>
      </c>
      <c r="F690" s="13" t="s">
        <v>342</v>
      </c>
      <c r="G690" s="13" t="s">
        <v>1277</v>
      </c>
      <c r="H690" s="13" t="s">
        <v>1306</v>
      </c>
      <c r="I690" t="str">
        <f t="shared" si="13"/>
        <v>Shochu/SojuImo - Sweet PotatoKoji - Kome - Rice</v>
      </c>
    </row>
    <row r="691" spans="4:9" x14ac:dyDescent="0.15">
      <c r="D691" s="13" t="s">
        <v>339</v>
      </c>
      <c r="E691" s="13" t="s">
        <v>340</v>
      </c>
      <c r="F691" s="13" t="s">
        <v>342</v>
      </c>
      <c r="G691" s="13" t="s">
        <v>1279</v>
      </c>
      <c r="H691" s="13" t="s">
        <v>1307</v>
      </c>
      <c r="I691" t="str">
        <f t="shared" si="13"/>
        <v>Shochu/SojuImo - Sweet PotatoKoji - Kome - Rice</v>
      </c>
    </row>
    <row r="692" spans="4:9" x14ac:dyDescent="0.15">
      <c r="D692" s="13" t="s">
        <v>339</v>
      </c>
      <c r="E692" s="13" t="s">
        <v>340</v>
      </c>
      <c r="F692" s="13" t="s">
        <v>342</v>
      </c>
      <c r="G692" s="13" t="s">
        <v>1281</v>
      </c>
      <c r="H692" s="13" t="s">
        <v>1308</v>
      </c>
      <c r="I692" t="str">
        <f t="shared" si="13"/>
        <v>Shochu/SojuImo - Sweet PotatoKoji - Kome - Rice</v>
      </c>
    </row>
    <row r="693" spans="4:9" x14ac:dyDescent="0.15">
      <c r="D693" s="13" t="s">
        <v>339</v>
      </c>
      <c r="E693" s="13" t="s">
        <v>340</v>
      </c>
      <c r="F693" s="13" t="s">
        <v>342</v>
      </c>
      <c r="G693" s="13"/>
      <c r="H693" s="13" t="s">
        <v>1309</v>
      </c>
      <c r="I693" t="str">
        <f t="shared" si="13"/>
        <v>Shochu/SojuImo - Sweet PotatoKoji - Kome - Rice</v>
      </c>
    </row>
    <row r="694" spans="4:9" x14ac:dyDescent="0.15">
      <c r="D694" s="13" t="s">
        <v>339</v>
      </c>
      <c r="E694" s="13" t="s">
        <v>340</v>
      </c>
      <c r="F694" s="13" t="s">
        <v>343</v>
      </c>
      <c r="G694" s="13" t="s">
        <v>1277</v>
      </c>
      <c r="H694" s="13" t="s">
        <v>1310</v>
      </c>
      <c r="I694" t="str">
        <f t="shared" si="13"/>
        <v>Shochu/SojuImo - Sweet PotatoKoji - Mugi - Barley</v>
      </c>
    </row>
    <row r="695" spans="4:9" x14ac:dyDescent="0.15">
      <c r="D695" s="13" t="s">
        <v>339</v>
      </c>
      <c r="E695" s="13" t="s">
        <v>340</v>
      </c>
      <c r="F695" s="13" t="s">
        <v>343</v>
      </c>
      <c r="G695" s="13" t="s">
        <v>1279</v>
      </c>
      <c r="H695" s="13" t="s">
        <v>1311</v>
      </c>
      <c r="I695" t="str">
        <f t="shared" si="13"/>
        <v>Shochu/SojuImo - Sweet PotatoKoji - Mugi - Barley</v>
      </c>
    </row>
    <row r="696" spans="4:9" x14ac:dyDescent="0.15">
      <c r="D696" s="13" t="s">
        <v>339</v>
      </c>
      <c r="E696" s="13" t="s">
        <v>340</v>
      </c>
      <c r="F696" s="13" t="s">
        <v>343</v>
      </c>
      <c r="G696" s="13" t="s">
        <v>1281</v>
      </c>
      <c r="H696" s="13" t="s">
        <v>1312</v>
      </c>
      <c r="I696" t="str">
        <f t="shared" si="13"/>
        <v>Shochu/SojuImo - Sweet PotatoKoji - Mugi - Barley</v>
      </c>
    </row>
    <row r="697" spans="4:9" x14ac:dyDescent="0.15">
      <c r="D697" s="13" t="s">
        <v>339</v>
      </c>
      <c r="E697" s="13" t="s">
        <v>340</v>
      </c>
      <c r="F697" s="13" t="s">
        <v>343</v>
      </c>
      <c r="G697" s="13"/>
      <c r="H697" s="13" t="s">
        <v>1313</v>
      </c>
      <c r="I697" t="str">
        <f t="shared" si="13"/>
        <v>Shochu/SojuImo - Sweet PotatoKoji - Mugi - Barley</v>
      </c>
    </row>
    <row r="698" spans="4:9" x14ac:dyDescent="0.15">
      <c r="D698" s="13" t="s">
        <v>339</v>
      </c>
      <c r="E698" s="13" t="s">
        <v>340</v>
      </c>
      <c r="F698" s="13" t="s">
        <v>1292</v>
      </c>
      <c r="G698" s="13" t="s">
        <v>1277</v>
      </c>
      <c r="H698" s="13" t="s">
        <v>1314</v>
      </c>
      <c r="I698" t="str">
        <f t="shared" si="13"/>
        <v>Shochu/SojuImo - Sweet PotatoKoji - Other Tori Moromi/Tori Kasu</v>
      </c>
    </row>
    <row r="699" spans="4:9" x14ac:dyDescent="0.15">
      <c r="D699" s="13" t="s">
        <v>339</v>
      </c>
      <c r="E699" s="13" t="s">
        <v>340</v>
      </c>
      <c r="F699" s="13" t="s">
        <v>1292</v>
      </c>
      <c r="G699" s="13" t="s">
        <v>1279</v>
      </c>
      <c r="H699" s="13" t="s">
        <v>1315</v>
      </c>
      <c r="I699" t="str">
        <f t="shared" si="13"/>
        <v>Shochu/SojuImo - Sweet PotatoKoji - Other Tori Moromi/Tori Kasu</v>
      </c>
    </row>
    <row r="700" spans="4:9" x14ac:dyDescent="0.15">
      <c r="D700" s="13" t="s">
        <v>339</v>
      </c>
      <c r="E700" s="13" t="s">
        <v>340</v>
      </c>
      <c r="F700" s="13" t="s">
        <v>1292</v>
      </c>
      <c r="G700" s="13" t="s">
        <v>1281</v>
      </c>
      <c r="H700" s="13" t="s">
        <v>1316</v>
      </c>
      <c r="I700" t="str">
        <f t="shared" si="13"/>
        <v>Shochu/SojuImo - Sweet PotatoKoji - Other Tori Moromi/Tori Kasu</v>
      </c>
    </row>
    <row r="701" spans="4:9" x14ac:dyDescent="0.15">
      <c r="D701" s="13" t="s">
        <v>339</v>
      </c>
      <c r="E701" s="13" t="s">
        <v>340</v>
      </c>
      <c r="F701" s="13" t="s">
        <v>1292</v>
      </c>
      <c r="G701" s="13"/>
      <c r="H701" s="13" t="s">
        <v>1317</v>
      </c>
      <c r="I701" t="str">
        <f t="shared" si="13"/>
        <v>Shochu/SojuImo - Sweet PotatoKoji - Other Tori Moromi/Tori Kasu</v>
      </c>
    </row>
    <row r="702" spans="4:9" x14ac:dyDescent="0.15">
      <c r="D702" s="13" t="s">
        <v>339</v>
      </c>
      <c r="E702" s="13" t="s">
        <v>340</v>
      </c>
      <c r="F702" s="13" t="s">
        <v>345</v>
      </c>
      <c r="G702" s="13" t="s">
        <v>1277</v>
      </c>
      <c r="H702" s="13" t="s">
        <v>1318</v>
      </c>
      <c r="I702" t="str">
        <f t="shared" si="13"/>
        <v>Shochu/SojuImo - Sweet PotatoKoji - Soba - Rye</v>
      </c>
    </row>
    <row r="703" spans="4:9" x14ac:dyDescent="0.15">
      <c r="D703" s="13" t="s">
        <v>339</v>
      </c>
      <c r="E703" s="13" t="s">
        <v>340</v>
      </c>
      <c r="F703" s="13" t="s">
        <v>345</v>
      </c>
      <c r="G703" s="13" t="s">
        <v>1279</v>
      </c>
      <c r="H703" s="13" t="s">
        <v>1319</v>
      </c>
      <c r="I703" t="str">
        <f t="shared" si="13"/>
        <v>Shochu/SojuImo - Sweet PotatoKoji - Soba - Rye</v>
      </c>
    </row>
    <row r="704" spans="4:9" x14ac:dyDescent="0.15">
      <c r="D704" s="13" t="s">
        <v>339</v>
      </c>
      <c r="E704" s="13" t="s">
        <v>340</v>
      </c>
      <c r="F704" s="13" t="s">
        <v>345</v>
      </c>
      <c r="G704" s="13" t="s">
        <v>1281</v>
      </c>
      <c r="H704" s="13" t="s">
        <v>1320</v>
      </c>
      <c r="I704" t="str">
        <f t="shared" si="13"/>
        <v>Shochu/SojuImo - Sweet PotatoKoji - Soba - Rye</v>
      </c>
    </row>
    <row r="705" spans="4:9" x14ac:dyDescent="0.15">
      <c r="D705" s="13" t="s">
        <v>339</v>
      </c>
      <c r="E705" s="13" t="s">
        <v>340</v>
      </c>
      <c r="F705" s="13" t="s">
        <v>345</v>
      </c>
      <c r="G705" s="13"/>
      <c r="H705" s="13" t="s">
        <v>1321</v>
      </c>
      <c r="I705" t="str">
        <f t="shared" si="13"/>
        <v>Shochu/SojuImo - Sweet PotatoKoji - Soba - Rye</v>
      </c>
    </row>
    <row r="706" spans="4:9" x14ac:dyDescent="0.15">
      <c r="D706" s="13" t="s">
        <v>339</v>
      </c>
      <c r="E706" s="13" t="s">
        <v>348</v>
      </c>
      <c r="F706" s="13"/>
      <c r="G706" s="13"/>
      <c r="H706" s="13" t="s">
        <v>1343</v>
      </c>
      <c r="I706" t="str">
        <f t="shared" si="13"/>
        <v>Shochu/SojuKokuto - Brown Sugar</v>
      </c>
    </row>
    <row r="707" spans="4:9" x14ac:dyDescent="0.15">
      <c r="D707" s="13" t="s">
        <v>339</v>
      </c>
      <c r="E707" s="13" t="s">
        <v>348</v>
      </c>
      <c r="F707" s="13" t="s">
        <v>341</v>
      </c>
      <c r="G707" s="13" t="s">
        <v>1277</v>
      </c>
      <c r="H707" s="13" t="s">
        <v>1323</v>
      </c>
      <c r="I707" t="str">
        <f t="shared" si="13"/>
        <v>Shochu/SojuKokuto - Brown SugarKoji - Imo - Sweet Potato</v>
      </c>
    </row>
    <row r="708" spans="4:9" x14ac:dyDescent="0.15">
      <c r="D708" s="13" t="s">
        <v>339</v>
      </c>
      <c r="E708" s="13" t="s">
        <v>348</v>
      </c>
      <c r="F708" s="13" t="s">
        <v>341</v>
      </c>
      <c r="G708" s="13" t="s">
        <v>1279</v>
      </c>
      <c r="H708" s="13" t="s">
        <v>1324</v>
      </c>
      <c r="I708" t="str">
        <f t="shared" si="13"/>
        <v>Shochu/SojuKokuto - Brown SugarKoji - Imo - Sweet Potato</v>
      </c>
    </row>
    <row r="709" spans="4:9" x14ac:dyDescent="0.15">
      <c r="D709" s="13" t="s">
        <v>339</v>
      </c>
      <c r="E709" s="13" t="s">
        <v>348</v>
      </c>
      <c r="F709" s="13" t="s">
        <v>341</v>
      </c>
      <c r="G709" s="13" t="s">
        <v>1281</v>
      </c>
      <c r="H709" s="13" t="s">
        <v>1325</v>
      </c>
      <c r="I709" t="str">
        <f t="shared" si="13"/>
        <v>Shochu/SojuKokuto - Brown SugarKoji - Imo - Sweet Potato</v>
      </c>
    </row>
    <row r="710" spans="4:9" x14ac:dyDescent="0.15">
      <c r="D710" s="13" t="s">
        <v>339</v>
      </c>
      <c r="E710" s="13" t="s">
        <v>348</v>
      </c>
      <c r="F710" s="13" t="s">
        <v>341</v>
      </c>
      <c r="G710" s="13"/>
      <c r="H710" s="13" t="s">
        <v>1326</v>
      </c>
      <c r="I710" t="str">
        <f t="shared" si="13"/>
        <v>Shochu/SojuKokuto - Brown SugarKoji - Imo - Sweet Potato</v>
      </c>
    </row>
    <row r="711" spans="4:9" x14ac:dyDescent="0.15">
      <c r="D711" s="13" t="s">
        <v>339</v>
      </c>
      <c r="E711" s="13" t="s">
        <v>348</v>
      </c>
      <c r="F711" s="13" t="s">
        <v>342</v>
      </c>
      <c r="G711" s="13" t="s">
        <v>1277</v>
      </c>
      <c r="H711" s="13" t="s">
        <v>1327</v>
      </c>
      <c r="I711" t="str">
        <f t="shared" si="13"/>
        <v>Shochu/SojuKokuto - Brown SugarKoji - Kome - Rice</v>
      </c>
    </row>
    <row r="712" spans="4:9" x14ac:dyDescent="0.15">
      <c r="D712" s="13" t="s">
        <v>339</v>
      </c>
      <c r="E712" s="13" t="s">
        <v>348</v>
      </c>
      <c r="F712" s="13" t="s">
        <v>342</v>
      </c>
      <c r="G712" s="13" t="s">
        <v>1279</v>
      </c>
      <c r="H712" s="13" t="s">
        <v>1328</v>
      </c>
      <c r="I712" t="str">
        <f t="shared" si="13"/>
        <v>Shochu/SojuKokuto - Brown SugarKoji - Kome - Rice</v>
      </c>
    </row>
    <row r="713" spans="4:9" x14ac:dyDescent="0.15">
      <c r="D713" s="13" t="s">
        <v>339</v>
      </c>
      <c r="E713" s="13" t="s">
        <v>348</v>
      </c>
      <c r="F713" s="13" t="s">
        <v>342</v>
      </c>
      <c r="G713" s="13" t="s">
        <v>1281</v>
      </c>
      <c r="H713" s="13" t="s">
        <v>1329</v>
      </c>
      <c r="I713" t="str">
        <f t="shared" si="13"/>
        <v>Shochu/SojuKokuto - Brown SugarKoji - Kome - Rice</v>
      </c>
    </row>
    <row r="714" spans="4:9" x14ac:dyDescent="0.15">
      <c r="D714" s="13" t="s">
        <v>339</v>
      </c>
      <c r="E714" s="13" t="s">
        <v>348</v>
      </c>
      <c r="F714" s="13" t="s">
        <v>342</v>
      </c>
      <c r="G714" s="13"/>
      <c r="H714" s="13" t="s">
        <v>1330</v>
      </c>
      <c r="I714" t="str">
        <f t="shared" si="13"/>
        <v>Shochu/SojuKokuto - Brown SugarKoji - Kome - Rice</v>
      </c>
    </row>
    <row r="715" spans="4:9" x14ac:dyDescent="0.15">
      <c r="D715" s="13" t="s">
        <v>339</v>
      </c>
      <c r="E715" s="13" t="s">
        <v>348</v>
      </c>
      <c r="F715" s="13" t="s">
        <v>343</v>
      </c>
      <c r="G715" s="13" t="s">
        <v>1277</v>
      </c>
      <c r="H715" s="13" t="s">
        <v>1331</v>
      </c>
      <c r="I715" t="str">
        <f t="shared" si="13"/>
        <v>Shochu/SojuKokuto - Brown SugarKoji - Mugi - Barley</v>
      </c>
    </row>
    <row r="716" spans="4:9" x14ac:dyDescent="0.15">
      <c r="D716" s="13" t="s">
        <v>339</v>
      </c>
      <c r="E716" s="13" t="s">
        <v>348</v>
      </c>
      <c r="F716" s="13" t="s">
        <v>343</v>
      </c>
      <c r="G716" s="13" t="s">
        <v>1279</v>
      </c>
      <c r="H716" s="13" t="s">
        <v>1332</v>
      </c>
      <c r="I716" t="str">
        <f t="shared" si="13"/>
        <v>Shochu/SojuKokuto - Brown SugarKoji - Mugi - Barley</v>
      </c>
    </row>
    <row r="717" spans="4:9" x14ac:dyDescent="0.15">
      <c r="D717" s="13" t="s">
        <v>339</v>
      </c>
      <c r="E717" s="13" t="s">
        <v>348</v>
      </c>
      <c r="F717" s="13" t="s">
        <v>343</v>
      </c>
      <c r="G717" s="13" t="s">
        <v>1281</v>
      </c>
      <c r="H717" s="13" t="s">
        <v>1333</v>
      </c>
      <c r="I717" t="str">
        <f t="shared" si="13"/>
        <v>Shochu/SojuKokuto - Brown SugarKoji - Mugi - Barley</v>
      </c>
    </row>
    <row r="718" spans="4:9" x14ac:dyDescent="0.15">
      <c r="D718" s="13" t="s">
        <v>339</v>
      </c>
      <c r="E718" s="13" t="s">
        <v>348</v>
      </c>
      <c r="F718" s="13" t="s">
        <v>343</v>
      </c>
      <c r="G718" s="13"/>
      <c r="H718" s="13" t="s">
        <v>1334</v>
      </c>
      <c r="I718" t="str">
        <f t="shared" si="13"/>
        <v>Shochu/SojuKokuto - Brown SugarKoji - Mugi - Barley</v>
      </c>
    </row>
    <row r="719" spans="4:9" x14ac:dyDescent="0.15">
      <c r="D719" s="13" t="s">
        <v>339</v>
      </c>
      <c r="E719" s="13" t="s">
        <v>348</v>
      </c>
      <c r="F719" s="13" t="s">
        <v>1292</v>
      </c>
      <c r="G719" s="13" t="s">
        <v>1277</v>
      </c>
      <c r="H719" s="13" t="s">
        <v>1335</v>
      </c>
      <c r="I719" t="str">
        <f t="shared" si="13"/>
        <v>Shochu/SojuKokuto - Brown SugarKoji - Other Tori Moromi/Tori Kasu</v>
      </c>
    </row>
    <row r="720" spans="4:9" x14ac:dyDescent="0.15">
      <c r="D720" s="13" t="s">
        <v>339</v>
      </c>
      <c r="E720" s="13" t="s">
        <v>348</v>
      </c>
      <c r="F720" s="13" t="s">
        <v>1292</v>
      </c>
      <c r="G720" s="13" t="s">
        <v>1279</v>
      </c>
      <c r="H720" s="13" t="s">
        <v>1336</v>
      </c>
      <c r="I720" t="str">
        <f t="shared" si="13"/>
        <v>Shochu/SojuKokuto - Brown SugarKoji - Other Tori Moromi/Tori Kasu</v>
      </c>
    </row>
    <row r="721" spans="4:9" x14ac:dyDescent="0.15">
      <c r="D721" s="13" t="s">
        <v>339</v>
      </c>
      <c r="E721" s="13" t="s">
        <v>348</v>
      </c>
      <c r="F721" s="13" t="s">
        <v>1292</v>
      </c>
      <c r="G721" s="13" t="s">
        <v>1281</v>
      </c>
      <c r="H721" s="13" t="s">
        <v>1337</v>
      </c>
      <c r="I721" t="str">
        <f t="shared" si="13"/>
        <v>Shochu/SojuKokuto - Brown SugarKoji - Other Tori Moromi/Tori Kasu</v>
      </c>
    </row>
    <row r="722" spans="4:9" x14ac:dyDescent="0.15">
      <c r="D722" s="13" t="s">
        <v>339</v>
      </c>
      <c r="E722" s="13" t="s">
        <v>348</v>
      </c>
      <c r="F722" s="13" t="s">
        <v>1292</v>
      </c>
      <c r="G722" s="13"/>
      <c r="H722" s="13" t="s">
        <v>1338</v>
      </c>
      <c r="I722" t="str">
        <f t="shared" si="13"/>
        <v>Shochu/SojuKokuto - Brown SugarKoji - Other Tori Moromi/Tori Kasu</v>
      </c>
    </row>
    <row r="723" spans="4:9" x14ac:dyDescent="0.15">
      <c r="D723" s="13" t="s">
        <v>339</v>
      </c>
      <c r="E723" s="13" t="s">
        <v>348</v>
      </c>
      <c r="F723" s="13" t="s">
        <v>345</v>
      </c>
      <c r="G723" s="13" t="s">
        <v>1277</v>
      </c>
      <c r="H723" s="13" t="s">
        <v>1339</v>
      </c>
      <c r="I723" t="str">
        <f t="shared" si="13"/>
        <v>Shochu/SojuKokuto - Brown SugarKoji - Soba - Rye</v>
      </c>
    </row>
    <row r="724" spans="4:9" x14ac:dyDescent="0.15">
      <c r="D724" s="13" t="s">
        <v>339</v>
      </c>
      <c r="E724" s="13" t="s">
        <v>348</v>
      </c>
      <c r="F724" s="13" t="s">
        <v>345</v>
      </c>
      <c r="G724" s="13" t="s">
        <v>1279</v>
      </c>
      <c r="H724" s="13" t="s">
        <v>1340</v>
      </c>
      <c r="I724" t="str">
        <f t="shared" si="13"/>
        <v>Shochu/SojuKokuto - Brown SugarKoji - Soba - Rye</v>
      </c>
    </row>
    <row r="725" spans="4:9" x14ac:dyDescent="0.15">
      <c r="D725" s="13" t="s">
        <v>339</v>
      </c>
      <c r="E725" s="13" t="s">
        <v>348</v>
      </c>
      <c r="F725" s="13" t="s">
        <v>345</v>
      </c>
      <c r="G725" s="13" t="s">
        <v>1281</v>
      </c>
      <c r="H725" s="13" t="s">
        <v>1341</v>
      </c>
      <c r="I725" t="str">
        <f t="shared" si="13"/>
        <v>Shochu/SojuKokuto - Brown SugarKoji - Soba - Rye</v>
      </c>
    </row>
    <row r="726" spans="4:9" x14ac:dyDescent="0.15">
      <c r="D726" s="13" t="s">
        <v>339</v>
      </c>
      <c r="E726" s="13" t="s">
        <v>348</v>
      </c>
      <c r="F726" s="13" t="s">
        <v>345</v>
      </c>
      <c r="G726" s="13"/>
      <c r="H726" s="13" t="s">
        <v>1342</v>
      </c>
      <c r="I726" t="str">
        <f t="shared" si="13"/>
        <v>Shochu/SojuKokuto - Brown SugarKoji - Soba - Rye</v>
      </c>
    </row>
    <row r="727" spans="4:9" x14ac:dyDescent="0.15">
      <c r="D727" s="13" t="s">
        <v>339</v>
      </c>
      <c r="E727" s="13" t="s">
        <v>344</v>
      </c>
      <c r="F727" s="13"/>
      <c r="G727" s="13"/>
      <c r="H727" s="13" t="s">
        <v>1364</v>
      </c>
      <c r="I727" t="str">
        <f t="shared" si="13"/>
        <v>Shochu/SojuKome - Rice</v>
      </c>
    </row>
    <row r="728" spans="4:9" x14ac:dyDescent="0.15">
      <c r="D728" s="13" t="s">
        <v>339</v>
      </c>
      <c r="E728" s="13" t="s">
        <v>344</v>
      </c>
      <c r="F728" s="13" t="s">
        <v>341</v>
      </c>
      <c r="G728" s="13" t="s">
        <v>1277</v>
      </c>
      <c r="H728" s="13" t="s">
        <v>1344</v>
      </c>
      <c r="I728" t="str">
        <f t="shared" si="13"/>
        <v>Shochu/SojuKome - RiceKoji - Imo - Sweet Potato</v>
      </c>
    </row>
    <row r="729" spans="4:9" x14ac:dyDescent="0.15">
      <c r="D729" s="13" t="s">
        <v>339</v>
      </c>
      <c r="E729" s="13" t="s">
        <v>344</v>
      </c>
      <c r="F729" s="13" t="s">
        <v>341</v>
      </c>
      <c r="G729" s="13" t="s">
        <v>1279</v>
      </c>
      <c r="H729" s="13" t="s">
        <v>1345</v>
      </c>
      <c r="I729" t="str">
        <f t="shared" si="13"/>
        <v>Shochu/SojuKome - RiceKoji - Imo - Sweet Potato</v>
      </c>
    </row>
    <row r="730" spans="4:9" x14ac:dyDescent="0.15">
      <c r="D730" s="13" t="s">
        <v>339</v>
      </c>
      <c r="E730" s="13" t="s">
        <v>344</v>
      </c>
      <c r="F730" s="13" t="s">
        <v>341</v>
      </c>
      <c r="G730" s="13" t="s">
        <v>1281</v>
      </c>
      <c r="H730" s="13" t="s">
        <v>1346</v>
      </c>
      <c r="I730" t="str">
        <f t="shared" si="13"/>
        <v>Shochu/SojuKome - RiceKoji - Imo - Sweet Potato</v>
      </c>
    </row>
    <row r="731" spans="4:9" x14ac:dyDescent="0.15">
      <c r="D731" s="13" t="s">
        <v>339</v>
      </c>
      <c r="E731" s="13" t="s">
        <v>344</v>
      </c>
      <c r="F731" s="13" t="s">
        <v>341</v>
      </c>
      <c r="G731" s="13"/>
      <c r="H731" s="13" t="s">
        <v>1347</v>
      </c>
      <c r="I731" t="str">
        <f t="shared" si="13"/>
        <v>Shochu/SojuKome - RiceKoji - Imo - Sweet Potato</v>
      </c>
    </row>
    <row r="732" spans="4:9" x14ac:dyDescent="0.15">
      <c r="D732" s="13" t="s">
        <v>339</v>
      </c>
      <c r="E732" s="13" t="s">
        <v>344</v>
      </c>
      <c r="F732" s="13" t="s">
        <v>342</v>
      </c>
      <c r="G732" s="13" t="s">
        <v>1277</v>
      </c>
      <c r="H732" s="13" t="s">
        <v>1348</v>
      </c>
      <c r="I732" t="str">
        <f t="shared" si="13"/>
        <v>Shochu/SojuKome - RiceKoji - Kome - Rice</v>
      </c>
    </row>
    <row r="733" spans="4:9" x14ac:dyDescent="0.15">
      <c r="D733" s="13" t="s">
        <v>339</v>
      </c>
      <c r="E733" s="13" t="s">
        <v>344</v>
      </c>
      <c r="F733" s="13" t="s">
        <v>342</v>
      </c>
      <c r="G733" s="13" t="s">
        <v>1279</v>
      </c>
      <c r="H733" s="13" t="s">
        <v>1349</v>
      </c>
      <c r="I733" t="str">
        <f t="shared" si="13"/>
        <v>Shochu/SojuKome - RiceKoji - Kome - Rice</v>
      </c>
    </row>
    <row r="734" spans="4:9" x14ac:dyDescent="0.15">
      <c r="D734" s="13" t="s">
        <v>339</v>
      </c>
      <c r="E734" s="13" t="s">
        <v>344</v>
      </c>
      <c r="F734" s="13" t="s">
        <v>342</v>
      </c>
      <c r="G734" s="13" t="s">
        <v>1281</v>
      </c>
      <c r="H734" s="13" t="s">
        <v>1350</v>
      </c>
      <c r="I734" t="str">
        <f t="shared" si="13"/>
        <v>Shochu/SojuKome - RiceKoji - Kome - Rice</v>
      </c>
    </row>
    <row r="735" spans="4:9" x14ac:dyDescent="0.15">
      <c r="D735" s="13" t="s">
        <v>339</v>
      </c>
      <c r="E735" s="13" t="s">
        <v>344</v>
      </c>
      <c r="F735" s="13" t="s">
        <v>342</v>
      </c>
      <c r="G735" s="13"/>
      <c r="H735" s="13" t="s">
        <v>1351</v>
      </c>
      <c r="I735" t="str">
        <f t="shared" si="13"/>
        <v>Shochu/SojuKome - RiceKoji - Kome - Rice</v>
      </c>
    </row>
    <row r="736" spans="4:9" x14ac:dyDescent="0.15">
      <c r="D736" s="13" t="s">
        <v>339</v>
      </c>
      <c r="E736" s="13" t="s">
        <v>344</v>
      </c>
      <c r="F736" s="13" t="s">
        <v>343</v>
      </c>
      <c r="G736" s="13" t="s">
        <v>1277</v>
      </c>
      <c r="H736" s="13" t="s">
        <v>1352</v>
      </c>
      <c r="I736" t="str">
        <f t="shared" si="13"/>
        <v>Shochu/SojuKome - RiceKoji - Mugi - Barley</v>
      </c>
    </row>
    <row r="737" spans="4:9" x14ac:dyDescent="0.15">
      <c r="D737" s="13" t="s">
        <v>339</v>
      </c>
      <c r="E737" s="13" t="s">
        <v>344</v>
      </c>
      <c r="F737" s="13" t="s">
        <v>343</v>
      </c>
      <c r="G737" s="13" t="s">
        <v>1279</v>
      </c>
      <c r="H737" s="13" t="s">
        <v>1353</v>
      </c>
      <c r="I737" t="str">
        <f t="shared" si="13"/>
        <v>Shochu/SojuKome - RiceKoji - Mugi - Barley</v>
      </c>
    </row>
    <row r="738" spans="4:9" x14ac:dyDescent="0.15">
      <c r="D738" s="13" t="s">
        <v>339</v>
      </c>
      <c r="E738" s="13" t="s">
        <v>344</v>
      </c>
      <c r="F738" s="13" t="s">
        <v>343</v>
      </c>
      <c r="G738" s="13" t="s">
        <v>1281</v>
      </c>
      <c r="H738" s="13" t="s">
        <v>1354</v>
      </c>
      <c r="I738" t="str">
        <f t="shared" si="13"/>
        <v>Shochu/SojuKome - RiceKoji - Mugi - Barley</v>
      </c>
    </row>
    <row r="739" spans="4:9" x14ac:dyDescent="0.15">
      <c r="D739" s="13" t="s">
        <v>339</v>
      </c>
      <c r="E739" s="13" t="s">
        <v>344</v>
      </c>
      <c r="F739" s="13" t="s">
        <v>343</v>
      </c>
      <c r="G739" s="13"/>
      <c r="H739" s="13" t="s">
        <v>1355</v>
      </c>
      <c r="I739" t="str">
        <f t="shared" si="13"/>
        <v>Shochu/SojuKome - RiceKoji - Mugi - Barley</v>
      </c>
    </row>
    <row r="740" spans="4:9" x14ac:dyDescent="0.15">
      <c r="D740" s="13" t="s">
        <v>339</v>
      </c>
      <c r="E740" s="13" t="s">
        <v>344</v>
      </c>
      <c r="F740" s="13" t="s">
        <v>1292</v>
      </c>
      <c r="G740" s="13" t="s">
        <v>1277</v>
      </c>
      <c r="H740" s="13" t="s">
        <v>1356</v>
      </c>
      <c r="I740" t="str">
        <f t="shared" si="13"/>
        <v>Shochu/SojuKome - RiceKoji - Other Tori Moromi/Tori Kasu</v>
      </c>
    </row>
    <row r="741" spans="4:9" x14ac:dyDescent="0.15">
      <c r="D741" s="13" t="s">
        <v>339</v>
      </c>
      <c r="E741" s="13" t="s">
        <v>344</v>
      </c>
      <c r="F741" s="13" t="s">
        <v>1292</v>
      </c>
      <c r="G741" s="13" t="s">
        <v>1279</v>
      </c>
      <c r="H741" s="13" t="s">
        <v>1357</v>
      </c>
      <c r="I741" t="str">
        <f t="shared" ref="I741:I804" si="14">D741&amp;E741&amp;F741</f>
        <v>Shochu/SojuKome - RiceKoji - Other Tori Moromi/Tori Kasu</v>
      </c>
    </row>
    <row r="742" spans="4:9" x14ac:dyDescent="0.15">
      <c r="D742" s="13" t="s">
        <v>339</v>
      </c>
      <c r="E742" s="13" t="s">
        <v>344</v>
      </c>
      <c r="F742" s="13" t="s">
        <v>1292</v>
      </c>
      <c r="G742" s="13" t="s">
        <v>1281</v>
      </c>
      <c r="H742" s="13" t="s">
        <v>1358</v>
      </c>
      <c r="I742" t="str">
        <f t="shared" si="14"/>
        <v>Shochu/SojuKome - RiceKoji - Other Tori Moromi/Tori Kasu</v>
      </c>
    </row>
    <row r="743" spans="4:9" x14ac:dyDescent="0.15">
      <c r="D743" s="13" t="s">
        <v>339</v>
      </c>
      <c r="E743" s="13" t="s">
        <v>344</v>
      </c>
      <c r="F743" s="13" t="s">
        <v>1292</v>
      </c>
      <c r="G743" s="13"/>
      <c r="H743" s="13" t="s">
        <v>1359</v>
      </c>
      <c r="I743" t="str">
        <f t="shared" si="14"/>
        <v>Shochu/SojuKome - RiceKoji - Other Tori Moromi/Tori Kasu</v>
      </c>
    </row>
    <row r="744" spans="4:9" x14ac:dyDescent="0.15">
      <c r="D744" s="13" t="s">
        <v>339</v>
      </c>
      <c r="E744" s="13" t="s">
        <v>344</v>
      </c>
      <c r="F744" s="13" t="s">
        <v>345</v>
      </c>
      <c r="G744" s="13" t="s">
        <v>1277</v>
      </c>
      <c r="H744" s="13" t="s">
        <v>1360</v>
      </c>
      <c r="I744" t="str">
        <f t="shared" si="14"/>
        <v>Shochu/SojuKome - RiceKoji - Soba - Rye</v>
      </c>
    </row>
    <row r="745" spans="4:9" x14ac:dyDescent="0.15">
      <c r="D745" s="13" t="s">
        <v>339</v>
      </c>
      <c r="E745" s="13" t="s">
        <v>344</v>
      </c>
      <c r="F745" s="13" t="s">
        <v>345</v>
      </c>
      <c r="G745" s="13" t="s">
        <v>1279</v>
      </c>
      <c r="H745" s="13" t="s">
        <v>1361</v>
      </c>
      <c r="I745" t="str">
        <f t="shared" si="14"/>
        <v>Shochu/SojuKome - RiceKoji - Soba - Rye</v>
      </c>
    </row>
    <row r="746" spans="4:9" x14ac:dyDescent="0.15">
      <c r="D746" s="13" t="s">
        <v>339</v>
      </c>
      <c r="E746" s="13" t="s">
        <v>344</v>
      </c>
      <c r="F746" s="13" t="s">
        <v>345</v>
      </c>
      <c r="G746" s="13" t="s">
        <v>1281</v>
      </c>
      <c r="H746" s="13" t="s">
        <v>1362</v>
      </c>
      <c r="I746" t="str">
        <f t="shared" si="14"/>
        <v>Shochu/SojuKome - RiceKoji - Soba - Rye</v>
      </c>
    </row>
    <row r="747" spans="4:9" x14ac:dyDescent="0.15">
      <c r="D747" s="13" t="s">
        <v>339</v>
      </c>
      <c r="E747" s="13" t="s">
        <v>344</v>
      </c>
      <c r="F747" s="13" t="s">
        <v>345</v>
      </c>
      <c r="G747" s="13"/>
      <c r="H747" s="13" t="s">
        <v>1363</v>
      </c>
      <c r="I747" t="str">
        <f t="shared" si="14"/>
        <v>Shochu/SojuKome - RiceKoji - Soba - Rye</v>
      </c>
    </row>
    <row r="748" spans="4:9" x14ac:dyDescent="0.15">
      <c r="D748" s="13" t="s">
        <v>339</v>
      </c>
      <c r="E748" s="13" t="s">
        <v>346</v>
      </c>
      <c r="F748" s="13"/>
      <c r="G748" s="13"/>
      <c r="H748" s="13" t="s">
        <v>1385</v>
      </c>
      <c r="I748" t="str">
        <f t="shared" si="14"/>
        <v>Shochu/SojuMugi - Barley</v>
      </c>
    </row>
    <row r="749" spans="4:9" x14ac:dyDescent="0.15">
      <c r="D749" s="13" t="s">
        <v>339</v>
      </c>
      <c r="E749" s="13" t="s">
        <v>346</v>
      </c>
      <c r="F749" s="13" t="s">
        <v>341</v>
      </c>
      <c r="G749" s="13" t="s">
        <v>1277</v>
      </c>
      <c r="H749" s="13" t="s">
        <v>1365</v>
      </c>
      <c r="I749" t="str">
        <f t="shared" si="14"/>
        <v>Shochu/SojuMugi - BarleyKoji - Imo - Sweet Potato</v>
      </c>
    </row>
    <row r="750" spans="4:9" x14ac:dyDescent="0.15">
      <c r="D750" s="13" t="s">
        <v>339</v>
      </c>
      <c r="E750" s="13" t="s">
        <v>346</v>
      </c>
      <c r="F750" s="13" t="s">
        <v>341</v>
      </c>
      <c r="G750" s="13" t="s">
        <v>1279</v>
      </c>
      <c r="H750" s="13" t="s">
        <v>1366</v>
      </c>
      <c r="I750" t="str">
        <f t="shared" si="14"/>
        <v>Shochu/SojuMugi - BarleyKoji - Imo - Sweet Potato</v>
      </c>
    </row>
    <row r="751" spans="4:9" x14ac:dyDescent="0.15">
      <c r="D751" s="13" t="s">
        <v>339</v>
      </c>
      <c r="E751" s="13" t="s">
        <v>346</v>
      </c>
      <c r="F751" s="13" t="s">
        <v>341</v>
      </c>
      <c r="G751" s="13" t="s">
        <v>1281</v>
      </c>
      <c r="H751" s="13" t="s">
        <v>1367</v>
      </c>
      <c r="I751" t="str">
        <f t="shared" si="14"/>
        <v>Shochu/SojuMugi - BarleyKoji - Imo - Sweet Potato</v>
      </c>
    </row>
    <row r="752" spans="4:9" x14ac:dyDescent="0.15">
      <c r="D752" s="13" t="s">
        <v>339</v>
      </c>
      <c r="E752" s="13" t="s">
        <v>346</v>
      </c>
      <c r="F752" s="13" t="s">
        <v>341</v>
      </c>
      <c r="G752" s="13"/>
      <c r="H752" s="13" t="s">
        <v>1368</v>
      </c>
      <c r="I752" t="str">
        <f t="shared" si="14"/>
        <v>Shochu/SojuMugi - BarleyKoji - Imo - Sweet Potato</v>
      </c>
    </row>
    <row r="753" spans="4:9" x14ac:dyDescent="0.15">
      <c r="D753" s="13" t="s">
        <v>339</v>
      </c>
      <c r="E753" s="13" t="s">
        <v>346</v>
      </c>
      <c r="F753" s="13" t="s">
        <v>342</v>
      </c>
      <c r="G753" s="13" t="s">
        <v>1277</v>
      </c>
      <c r="H753" s="13" t="s">
        <v>1369</v>
      </c>
      <c r="I753" t="str">
        <f t="shared" si="14"/>
        <v>Shochu/SojuMugi - BarleyKoji - Kome - Rice</v>
      </c>
    </row>
    <row r="754" spans="4:9" x14ac:dyDescent="0.15">
      <c r="D754" s="13" t="s">
        <v>339</v>
      </c>
      <c r="E754" s="13" t="s">
        <v>346</v>
      </c>
      <c r="F754" s="13" t="s">
        <v>342</v>
      </c>
      <c r="G754" s="13" t="s">
        <v>1279</v>
      </c>
      <c r="H754" s="13" t="s">
        <v>1370</v>
      </c>
      <c r="I754" t="str">
        <f t="shared" si="14"/>
        <v>Shochu/SojuMugi - BarleyKoji - Kome - Rice</v>
      </c>
    </row>
    <row r="755" spans="4:9" x14ac:dyDescent="0.15">
      <c r="D755" s="13" t="s">
        <v>339</v>
      </c>
      <c r="E755" s="13" t="s">
        <v>346</v>
      </c>
      <c r="F755" s="13" t="s">
        <v>342</v>
      </c>
      <c r="G755" s="13" t="s">
        <v>1281</v>
      </c>
      <c r="H755" s="13" t="s">
        <v>1371</v>
      </c>
      <c r="I755" t="str">
        <f t="shared" si="14"/>
        <v>Shochu/SojuMugi - BarleyKoji - Kome - Rice</v>
      </c>
    </row>
    <row r="756" spans="4:9" x14ac:dyDescent="0.15">
      <c r="D756" s="13" t="s">
        <v>339</v>
      </c>
      <c r="E756" s="13" t="s">
        <v>346</v>
      </c>
      <c r="F756" s="13" t="s">
        <v>342</v>
      </c>
      <c r="G756" s="13"/>
      <c r="H756" s="13" t="s">
        <v>1372</v>
      </c>
      <c r="I756" t="str">
        <f t="shared" si="14"/>
        <v>Shochu/SojuMugi - BarleyKoji - Kome - Rice</v>
      </c>
    </row>
    <row r="757" spans="4:9" x14ac:dyDescent="0.15">
      <c r="D757" s="13" t="s">
        <v>339</v>
      </c>
      <c r="E757" s="13" t="s">
        <v>346</v>
      </c>
      <c r="F757" s="13" t="s">
        <v>343</v>
      </c>
      <c r="G757" s="13" t="s">
        <v>1277</v>
      </c>
      <c r="H757" s="13" t="s">
        <v>1373</v>
      </c>
      <c r="I757" t="str">
        <f t="shared" si="14"/>
        <v>Shochu/SojuMugi - BarleyKoji - Mugi - Barley</v>
      </c>
    </row>
    <row r="758" spans="4:9" x14ac:dyDescent="0.15">
      <c r="D758" s="13" t="s">
        <v>339</v>
      </c>
      <c r="E758" s="13" t="s">
        <v>346</v>
      </c>
      <c r="F758" s="13" t="s">
        <v>343</v>
      </c>
      <c r="G758" s="13" t="s">
        <v>1279</v>
      </c>
      <c r="H758" s="13" t="s">
        <v>1374</v>
      </c>
      <c r="I758" t="str">
        <f t="shared" si="14"/>
        <v>Shochu/SojuMugi - BarleyKoji - Mugi - Barley</v>
      </c>
    </row>
    <row r="759" spans="4:9" x14ac:dyDescent="0.15">
      <c r="D759" s="13" t="s">
        <v>339</v>
      </c>
      <c r="E759" s="13" t="s">
        <v>346</v>
      </c>
      <c r="F759" s="13" t="s">
        <v>343</v>
      </c>
      <c r="G759" s="13" t="s">
        <v>1281</v>
      </c>
      <c r="H759" s="13" t="s">
        <v>1375</v>
      </c>
      <c r="I759" t="str">
        <f t="shared" si="14"/>
        <v>Shochu/SojuMugi - BarleyKoji - Mugi - Barley</v>
      </c>
    </row>
    <row r="760" spans="4:9" x14ac:dyDescent="0.15">
      <c r="D760" s="13" t="s">
        <v>339</v>
      </c>
      <c r="E760" s="13" t="s">
        <v>346</v>
      </c>
      <c r="F760" s="13" t="s">
        <v>343</v>
      </c>
      <c r="G760" s="13"/>
      <c r="H760" s="13" t="s">
        <v>1376</v>
      </c>
      <c r="I760" t="str">
        <f t="shared" si="14"/>
        <v>Shochu/SojuMugi - BarleyKoji - Mugi - Barley</v>
      </c>
    </row>
    <row r="761" spans="4:9" x14ac:dyDescent="0.15">
      <c r="D761" s="13" t="s">
        <v>339</v>
      </c>
      <c r="E761" s="13" t="s">
        <v>346</v>
      </c>
      <c r="F761" s="13" t="s">
        <v>1292</v>
      </c>
      <c r="G761" s="13" t="s">
        <v>1277</v>
      </c>
      <c r="H761" s="13" t="s">
        <v>1377</v>
      </c>
      <c r="I761" t="str">
        <f t="shared" si="14"/>
        <v>Shochu/SojuMugi - BarleyKoji - Other Tori Moromi/Tori Kasu</v>
      </c>
    </row>
    <row r="762" spans="4:9" x14ac:dyDescent="0.15">
      <c r="D762" s="13" t="s">
        <v>339</v>
      </c>
      <c r="E762" s="13" t="s">
        <v>346</v>
      </c>
      <c r="F762" s="13" t="s">
        <v>1292</v>
      </c>
      <c r="G762" s="13" t="s">
        <v>1279</v>
      </c>
      <c r="H762" s="13" t="s">
        <v>1378</v>
      </c>
      <c r="I762" t="str">
        <f t="shared" si="14"/>
        <v>Shochu/SojuMugi - BarleyKoji - Other Tori Moromi/Tori Kasu</v>
      </c>
    </row>
    <row r="763" spans="4:9" x14ac:dyDescent="0.15">
      <c r="D763" s="13" t="s">
        <v>339</v>
      </c>
      <c r="E763" s="13" t="s">
        <v>346</v>
      </c>
      <c r="F763" s="13" t="s">
        <v>1292</v>
      </c>
      <c r="G763" s="13" t="s">
        <v>1281</v>
      </c>
      <c r="H763" s="13" t="s">
        <v>1379</v>
      </c>
      <c r="I763" t="str">
        <f t="shared" si="14"/>
        <v>Shochu/SojuMugi - BarleyKoji - Other Tori Moromi/Tori Kasu</v>
      </c>
    </row>
    <row r="764" spans="4:9" x14ac:dyDescent="0.15">
      <c r="D764" s="13" t="s">
        <v>339</v>
      </c>
      <c r="E764" s="13" t="s">
        <v>346</v>
      </c>
      <c r="F764" s="13" t="s">
        <v>1292</v>
      </c>
      <c r="G764" s="13"/>
      <c r="H764" s="13" t="s">
        <v>1380</v>
      </c>
      <c r="I764" t="str">
        <f t="shared" si="14"/>
        <v>Shochu/SojuMugi - BarleyKoji - Other Tori Moromi/Tori Kasu</v>
      </c>
    </row>
    <row r="765" spans="4:9" x14ac:dyDescent="0.15">
      <c r="D765" s="13" t="s">
        <v>339</v>
      </c>
      <c r="E765" s="13" t="s">
        <v>346</v>
      </c>
      <c r="F765" s="13" t="s">
        <v>345</v>
      </c>
      <c r="G765" s="13" t="s">
        <v>1277</v>
      </c>
      <c r="H765" s="13" t="s">
        <v>1381</v>
      </c>
      <c r="I765" t="str">
        <f t="shared" si="14"/>
        <v>Shochu/SojuMugi - BarleyKoji - Soba - Rye</v>
      </c>
    </row>
    <row r="766" spans="4:9" x14ac:dyDescent="0.15">
      <c r="D766" s="13" t="s">
        <v>339</v>
      </c>
      <c r="E766" s="13" t="s">
        <v>346</v>
      </c>
      <c r="F766" s="13" t="s">
        <v>345</v>
      </c>
      <c r="G766" s="13" t="s">
        <v>1279</v>
      </c>
      <c r="H766" s="13" t="s">
        <v>1382</v>
      </c>
      <c r="I766" t="str">
        <f t="shared" si="14"/>
        <v>Shochu/SojuMugi - BarleyKoji - Soba - Rye</v>
      </c>
    </row>
    <row r="767" spans="4:9" x14ac:dyDescent="0.15">
      <c r="D767" s="13" t="s">
        <v>339</v>
      </c>
      <c r="E767" s="13" t="s">
        <v>346</v>
      </c>
      <c r="F767" s="13" t="s">
        <v>345</v>
      </c>
      <c r="G767" s="13" t="s">
        <v>1281</v>
      </c>
      <c r="H767" s="13" t="s">
        <v>1383</v>
      </c>
      <c r="I767" t="str">
        <f t="shared" si="14"/>
        <v>Shochu/SojuMugi - BarleyKoji - Soba - Rye</v>
      </c>
    </row>
    <row r="768" spans="4:9" x14ac:dyDescent="0.15">
      <c r="D768" s="13" t="s">
        <v>339</v>
      </c>
      <c r="E768" s="13" t="s">
        <v>346</v>
      </c>
      <c r="F768" s="13" t="s">
        <v>345</v>
      </c>
      <c r="G768" s="13"/>
      <c r="H768" s="13" t="s">
        <v>1384</v>
      </c>
      <c r="I768" t="str">
        <f t="shared" si="14"/>
        <v>Shochu/SojuMugi - BarleyKoji - Soba - Rye</v>
      </c>
    </row>
    <row r="769" spans="4:9" x14ac:dyDescent="0.15">
      <c r="D769" s="13" t="s">
        <v>339</v>
      </c>
      <c r="E769" s="13" t="s">
        <v>153</v>
      </c>
      <c r="F769" s="13"/>
      <c r="G769" s="13"/>
      <c r="H769" s="13" t="s">
        <v>1406</v>
      </c>
      <c r="I769" t="str">
        <f t="shared" si="14"/>
        <v>Shochu/SojuOther</v>
      </c>
    </row>
    <row r="770" spans="4:9" x14ac:dyDescent="0.15">
      <c r="D770" s="13" t="s">
        <v>339</v>
      </c>
      <c r="E770" s="13" t="s">
        <v>153</v>
      </c>
      <c r="F770" s="13" t="s">
        <v>341</v>
      </c>
      <c r="G770" s="13" t="s">
        <v>1277</v>
      </c>
      <c r="H770" s="13" t="s">
        <v>1386</v>
      </c>
      <c r="I770" t="str">
        <f t="shared" si="14"/>
        <v>Shochu/SojuOtherKoji - Imo - Sweet Potato</v>
      </c>
    </row>
    <row r="771" spans="4:9" x14ac:dyDescent="0.15">
      <c r="D771" s="13" t="s">
        <v>339</v>
      </c>
      <c r="E771" s="13" t="s">
        <v>153</v>
      </c>
      <c r="F771" s="13" t="s">
        <v>341</v>
      </c>
      <c r="G771" s="13" t="s">
        <v>1279</v>
      </c>
      <c r="H771" s="13" t="s">
        <v>1387</v>
      </c>
      <c r="I771" t="str">
        <f t="shared" si="14"/>
        <v>Shochu/SojuOtherKoji - Imo - Sweet Potato</v>
      </c>
    </row>
    <row r="772" spans="4:9" x14ac:dyDescent="0.15">
      <c r="D772" s="13" t="s">
        <v>339</v>
      </c>
      <c r="E772" s="13" t="s">
        <v>153</v>
      </c>
      <c r="F772" s="13" t="s">
        <v>341</v>
      </c>
      <c r="G772" s="13" t="s">
        <v>1281</v>
      </c>
      <c r="H772" s="13" t="s">
        <v>1388</v>
      </c>
      <c r="I772" t="str">
        <f t="shared" si="14"/>
        <v>Shochu/SojuOtherKoji - Imo - Sweet Potato</v>
      </c>
    </row>
    <row r="773" spans="4:9" x14ac:dyDescent="0.15">
      <c r="D773" s="13" t="s">
        <v>339</v>
      </c>
      <c r="E773" s="13" t="s">
        <v>153</v>
      </c>
      <c r="F773" s="13" t="s">
        <v>341</v>
      </c>
      <c r="G773" s="13"/>
      <c r="H773" s="13" t="s">
        <v>1389</v>
      </c>
      <c r="I773" t="str">
        <f t="shared" si="14"/>
        <v>Shochu/SojuOtherKoji - Imo - Sweet Potato</v>
      </c>
    </row>
    <row r="774" spans="4:9" x14ac:dyDescent="0.15">
      <c r="D774" s="13" t="s">
        <v>339</v>
      </c>
      <c r="E774" s="13" t="s">
        <v>153</v>
      </c>
      <c r="F774" s="13" t="s">
        <v>342</v>
      </c>
      <c r="G774" s="13" t="s">
        <v>1277</v>
      </c>
      <c r="H774" s="13" t="s">
        <v>1390</v>
      </c>
      <c r="I774" t="str">
        <f t="shared" si="14"/>
        <v>Shochu/SojuOtherKoji - Kome - Rice</v>
      </c>
    </row>
    <row r="775" spans="4:9" x14ac:dyDescent="0.15">
      <c r="D775" s="13" t="s">
        <v>339</v>
      </c>
      <c r="E775" s="13" t="s">
        <v>153</v>
      </c>
      <c r="F775" s="13" t="s">
        <v>342</v>
      </c>
      <c r="G775" s="13" t="s">
        <v>1279</v>
      </c>
      <c r="H775" s="13" t="s">
        <v>1391</v>
      </c>
      <c r="I775" t="str">
        <f t="shared" si="14"/>
        <v>Shochu/SojuOtherKoji - Kome - Rice</v>
      </c>
    </row>
    <row r="776" spans="4:9" x14ac:dyDescent="0.15">
      <c r="D776" s="13" t="s">
        <v>339</v>
      </c>
      <c r="E776" s="13" t="s">
        <v>153</v>
      </c>
      <c r="F776" s="13" t="s">
        <v>342</v>
      </c>
      <c r="G776" s="13" t="s">
        <v>1281</v>
      </c>
      <c r="H776" s="13" t="s">
        <v>1392</v>
      </c>
      <c r="I776" t="str">
        <f t="shared" si="14"/>
        <v>Shochu/SojuOtherKoji - Kome - Rice</v>
      </c>
    </row>
    <row r="777" spans="4:9" x14ac:dyDescent="0.15">
      <c r="D777" s="13" t="s">
        <v>339</v>
      </c>
      <c r="E777" s="13" t="s">
        <v>153</v>
      </c>
      <c r="F777" s="13" t="s">
        <v>342</v>
      </c>
      <c r="G777" s="13"/>
      <c r="H777" s="13" t="s">
        <v>1393</v>
      </c>
      <c r="I777" t="str">
        <f t="shared" si="14"/>
        <v>Shochu/SojuOtherKoji - Kome - Rice</v>
      </c>
    </row>
    <row r="778" spans="4:9" x14ac:dyDescent="0.15">
      <c r="D778" s="13" t="s">
        <v>339</v>
      </c>
      <c r="E778" s="13" t="s">
        <v>153</v>
      </c>
      <c r="F778" s="13" t="s">
        <v>343</v>
      </c>
      <c r="G778" s="13" t="s">
        <v>1277</v>
      </c>
      <c r="H778" s="13" t="s">
        <v>1394</v>
      </c>
      <c r="I778" t="str">
        <f t="shared" si="14"/>
        <v>Shochu/SojuOtherKoji - Mugi - Barley</v>
      </c>
    </row>
    <row r="779" spans="4:9" x14ac:dyDescent="0.15">
      <c r="D779" s="13" t="s">
        <v>339</v>
      </c>
      <c r="E779" s="13" t="s">
        <v>153</v>
      </c>
      <c r="F779" s="13" t="s">
        <v>343</v>
      </c>
      <c r="G779" s="13" t="s">
        <v>1279</v>
      </c>
      <c r="H779" s="13" t="s">
        <v>1395</v>
      </c>
      <c r="I779" t="str">
        <f t="shared" si="14"/>
        <v>Shochu/SojuOtherKoji - Mugi - Barley</v>
      </c>
    </row>
    <row r="780" spans="4:9" x14ac:dyDescent="0.15">
      <c r="D780" s="13" t="s">
        <v>339</v>
      </c>
      <c r="E780" s="13" t="s">
        <v>153</v>
      </c>
      <c r="F780" s="13" t="s">
        <v>343</v>
      </c>
      <c r="G780" s="13" t="s">
        <v>1281</v>
      </c>
      <c r="H780" s="13" t="s">
        <v>1396</v>
      </c>
      <c r="I780" t="str">
        <f t="shared" si="14"/>
        <v>Shochu/SojuOtherKoji - Mugi - Barley</v>
      </c>
    </row>
    <row r="781" spans="4:9" x14ac:dyDescent="0.15">
      <c r="D781" s="13" t="s">
        <v>339</v>
      </c>
      <c r="E781" s="13" t="s">
        <v>153</v>
      </c>
      <c r="F781" s="13" t="s">
        <v>343</v>
      </c>
      <c r="G781" s="13"/>
      <c r="H781" s="13" t="s">
        <v>1397</v>
      </c>
      <c r="I781" t="str">
        <f t="shared" si="14"/>
        <v>Shochu/SojuOtherKoji - Mugi - Barley</v>
      </c>
    </row>
    <row r="782" spans="4:9" x14ac:dyDescent="0.15">
      <c r="D782" s="13" t="s">
        <v>339</v>
      </c>
      <c r="E782" s="13" t="s">
        <v>153</v>
      </c>
      <c r="F782" s="13" t="s">
        <v>1292</v>
      </c>
      <c r="G782" s="13" t="s">
        <v>1277</v>
      </c>
      <c r="H782" s="13" t="s">
        <v>1398</v>
      </c>
      <c r="I782" t="str">
        <f t="shared" si="14"/>
        <v>Shochu/SojuOtherKoji - Other Tori Moromi/Tori Kasu</v>
      </c>
    </row>
    <row r="783" spans="4:9" x14ac:dyDescent="0.15">
      <c r="D783" s="13" t="s">
        <v>339</v>
      </c>
      <c r="E783" s="13" t="s">
        <v>153</v>
      </c>
      <c r="F783" s="13" t="s">
        <v>1292</v>
      </c>
      <c r="G783" s="13" t="s">
        <v>1279</v>
      </c>
      <c r="H783" s="13" t="s">
        <v>1399</v>
      </c>
      <c r="I783" t="str">
        <f t="shared" si="14"/>
        <v>Shochu/SojuOtherKoji - Other Tori Moromi/Tori Kasu</v>
      </c>
    </row>
    <row r="784" spans="4:9" x14ac:dyDescent="0.15">
      <c r="D784" s="13" t="s">
        <v>339</v>
      </c>
      <c r="E784" s="13" t="s">
        <v>153</v>
      </c>
      <c r="F784" s="13" t="s">
        <v>1292</v>
      </c>
      <c r="G784" s="13" t="s">
        <v>1281</v>
      </c>
      <c r="H784" s="13" t="s">
        <v>1400</v>
      </c>
      <c r="I784" t="str">
        <f t="shared" si="14"/>
        <v>Shochu/SojuOtherKoji - Other Tori Moromi/Tori Kasu</v>
      </c>
    </row>
    <row r="785" spans="4:9" x14ac:dyDescent="0.15">
      <c r="D785" s="13" t="s">
        <v>339</v>
      </c>
      <c r="E785" s="13" t="s">
        <v>153</v>
      </c>
      <c r="F785" s="13" t="s">
        <v>1292</v>
      </c>
      <c r="G785" s="13"/>
      <c r="H785" s="13" t="s">
        <v>1401</v>
      </c>
      <c r="I785" t="str">
        <f t="shared" si="14"/>
        <v>Shochu/SojuOtherKoji - Other Tori Moromi/Tori Kasu</v>
      </c>
    </row>
    <row r="786" spans="4:9" x14ac:dyDescent="0.15">
      <c r="D786" s="13" t="s">
        <v>339</v>
      </c>
      <c r="E786" s="13" t="s">
        <v>153</v>
      </c>
      <c r="F786" s="13" t="s">
        <v>345</v>
      </c>
      <c r="G786" s="13" t="s">
        <v>1277</v>
      </c>
      <c r="H786" s="13" t="s">
        <v>1402</v>
      </c>
      <c r="I786" t="str">
        <f t="shared" si="14"/>
        <v>Shochu/SojuOtherKoji - Soba - Rye</v>
      </c>
    </row>
    <row r="787" spans="4:9" x14ac:dyDescent="0.15">
      <c r="D787" s="13" t="s">
        <v>339</v>
      </c>
      <c r="E787" s="13" t="s">
        <v>153</v>
      </c>
      <c r="F787" s="13" t="s">
        <v>345</v>
      </c>
      <c r="G787" s="13" t="s">
        <v>1279</v>
      </c>
      <c r="H787" s="13" t="s">
        <v>1403</v>
      </c>
      <c r="I787" t="str">
        <f t="shared" si="14"/>
        <v>Shochu/SojuOtherKoji - Soba - Rye</v>
      </c>
    </row>
    <row r="788" spans="4:9" x14ac:dyDescent="0.15">
      <c r="D788" s="13" t="s">
        <v>339</v>
      </c>
      <c r="E788" s="13" t="s">
        <v>153</v>
      </c>
      <c r="F788" s="13" t="s">
        <v>345</v>
      </c>
      <c r="G788" s="13" t="s">
        <v>1281</v>
      </c>
      <c r="H788" s="13" t="s">
        <v>1404</v>
      </c>
      <c r="I788" t="str">
        <f t="shared" si="14"/>
        <v>Shochu/SojuOtherKoji - Soba - Rye</v>
      </c>
    </row>
    <row r="789" spans="4:9" x14ac:dyDescent="0.15">
      <c r="D789" s="13" t="s">
        <v>339</v>
      </c>
      <c r="E789" s="13" t="s">
        <v>153</v>
      </c>
      <c r="F789" s="13" t="s">
        <v>345</v>
      </c>
      <c r="G789" s="13"/>
      <c r="H789" s="13" t="s">
        <v>1405</v>
      </c>
      <c r="I789" t="str">
        <f t="shared" si="14"/>
        <v>Shochu/SojuOtherKoji - Soba - Rye</v>
      </c>
    </row>
    <row r="790" spans="4:9" x14ac:dyDescent="0.15">
      <c r="D790" s="13" t="s">
        <v>339</v>
      </c>
      <c r="E790" s="13" t="s">
        <v>1407</v>
      </c>
      <c r="F790" s="13"/>
      <c r="G790" s="13"/>
      <c r="H790" s="13" t="s">
        <v>1428</v>
      </c>
      <c r="I790" t="str">
        <f t="shared" si="14"/>
        <v>Shochu/SojuOther Tori Moromi/Kasu Tori</v>
      </c>
    </row>
    <row r="791" spans="4:9" x14ac:dyDescent="0.15">
      <c r="D791" s="13" t="s">
        <v>339</v>
      </c>
      <c r="E791" s="13" t="s">
        <v>1407</v>
      </c>
      <c r="F791" s="13" t="s">
        <v>341</v>
      </c>
      <c r="G791" s="13" t="s">
        <v>1277</v>
      </c>
      <c r="H791" s="13" t="s">
        <v>1408</v>
      </c>
      <c r="I791" t="str">
        <f t="shared" si="14"/>
        <v>Shochu/SojuOther Tori Moromi/Kasu ToriKoji - Imo - Sweet Potato</v>
      </c>
    </row>
    <row r="792" spans="4:9" x14ac:dyDescent="0.15">
      <c r="D792" s="13" t="s">
        <v>339</v>
      </c>
      <c r="E792" s="13" t="s">
        <v>1407</v>
      </c>
      <c r="F792" s="13" t="s">
        <v>341</v>
      </c>
      <c r="G792" s="13" t="s">
        <v>1279</v>
      </c>
      <c r="H792" s="13" t="s">
        <v>1409</v>
      </c>
      <c r="I792" t="str">
        <f t="shared" si="14"/>
        <v>Shochu/SojuOther Tori Moromi/Kasu ToriKoji - Imo - Sweet Potato</v>
      </c>
    </row>
    <row r="793" spans="4:9" x14ac:dyDescent="0.15">
      <c r="D793" s="13" t="s">
        <v>339</v>
      </c>
      <c r="E793" s="13" t="s">
        <v>1407</v>
      </c>
      <c r="F793" s="13" t="s">
        <v>341</v>
      </c>
      <c r="G793" s="13" t="s">
        <v>1281</v>
      </c>
      <c r="H793" s="13" t="s">
        <v>1410</v>
      </c>
      <c r="I793" t="str">
        <f t="shared" si="14"/>
        <v>Shochu/SojuOther Tori Moromi/Kasu ToriKoji - Imo - Sweet Potato</v>
      </c>
    </row>
    <row r="794" spans="4:9" x14ac:dyDescent="0.15">
      <c r="D794" s="13" t="s">
        <v>339</v>
      </c>
      <c r="E794" s="13" t="s">
        <v>1407</v>
      </c>
      <c r="F794" s="13" t="s">
        <v>341</v>
      </c>
      <c r="G794" s="13"/>
      <c r="H794" s="13" t="s">
        <v>1411</v>
      </c>
      <c r="I794" t="str">
        <f t="shared" si="14"/>
        <v>Shochu/SojuOther Tori Moromi/Kasu ToriKoji - Imo - Sweet Potato</v>
      </c>
    </row>
    <row r="795" spans="4:9" x14ac:dyDescent="0.15">
      <c r="D795" s="13" t="s">
        <v>339</v>
      </c>
      <c r="E795" s="13" t="s">
        <v>1407</v>
      </c>
      <c r="F795" s="13" t="s">
        <v>342</v>
      </c>
      <c r="G795" s="13" t="s">
        <v>1277</v>
      </c>
      <c r="H795" s="13" t="s">
        <v>1412</v>
      </c>
      <c r="I795" t="str">
        <f t="shared" si="14"/>
        <v>Shochu/SojuOther Tori Moromi/Kasu ToriKoji - Kome - Rice</v>
      </c>
    </row>
    <row r="796" spans="4:9" x14ac:dyDescent="0.15">
      <c r="D796" s="13" t="s">
        <v>339</v>
      </c>
      <c r="E796" s="13" t="s">
        <v>1407</v>
      </c>
      <c r="F796" s="13" t="s">
        <v>342</v>
      </c>
      <c r="G796" s="13" t="s">
        <v>1279</v>
      </c>
      <c r="H796" s="13" t="s">
        <v>1413</v>
      </c>
      <c r="I796" t="str">
        <f t="shared" si="14"/>
        <v>Shochu/SojuOther Tori Moromi/Kasu ToriKoji - Kome - Rice</v>
      </c>
    </row>
    <row r="797" spans="4:9" x14ac:dyDescent="0.15">
      <c r="D797" s="13" t="s">
        <v>339</v>
      </c>
      <c r="E797" s="13" t="s">
        <v>1407</v>
      </c>
      <c r="F797" s="13" t="s">
        <v>342</v>
      </c>
      <c r="G797" s="13" t="s">
        <v>1281</v>
      </c>
      <c r="H797" s="13" t="s">
        <v>1414</v>
      </c>
      <c r="I797" t="str">
        <f t="shared" si="14"/>
        <v>Shochu/SojuOther Tori Moromi/Kasu ToriKoji - Kome - Rice</v>
      </c>
    </row>
    <row r="798" spans="4:9" x14ac:dyDescent="0.15">
      <c r="D798" s="13" t="s">
        <v>339</v>
      </c>
      <c r="E798" s="13" t="s">
        <v>1407</v>
      </c>
      <c r="F798" s="13" t="s">
        <v>342</v>
      </c>
      <c r="G798" s="13"/>
      <c r="H798" s="13" t="s">
        <v>1415</v>
      </c>
      <c r="I798" t="str">
        <f t="shared" si="14"/>
        <v>Shochu/SojuOther Tori Moromi/Kasu ToriKoji - Kome - Rice</v>
      </c>
    </row>
    <row r="799" spans="4:9" x14ac:dyDescent="0.15">
      <c r="D799" s="13" t="s">
        <v>339</v>
      </c>
      <c r="E799" s="13" t="s">
        <v>1407</v>
      </c>
      <c r="F799" s="13" t="s">
        <v>343</v>
      </c>
      <c r="G799" s="13" t="s">
        <v>1277</v>
      </c>
      <c r="H799" s="13" t="s">
        <v>1416</v>
      </c>
      <c r="I799" t="str">
        <f t="shared" si="14"/>
        <v>Shochu/SojuOther Tori Moromi/Kasu ToriKoji - Mugi - Barley</v>
      </c>
    </row>
    <row r="800" spans="4:9" x14ac:dyDescent="0.15">
      <c r="D800" s="13" t="s">
        <v>339</v>
      </c>
      <c r="E800" s="13" t="s">
        <v>1407</v>
      </c>
      <c r="F800" s="13" t="s">
        <v>343</v>
      </c>
      <c r="G800" s="13" t="s">
        <v>1279</v>
      </c>
      <c r="H800" s="13" t="s">
        <v>1417</v>
      </c>
      <c r="I800" t="str">
        <f t="shared" si="14"/>
        <v>Shochu/SojuOther Tori Moromi/Kasu ToriKoji - Mugi - Barley</v>
      </c>
    </row>
    <row r="801" spans="4:9" x14ac:dyDescent="0.15">
      <c r="D801" s="13" t="s">
        <v>339</v>
      </c>
      <c r="E801" s="13" t="s">
        <v>1407</v>
      </c>
      <c r="F801" s="13" t="s">
        <v>343</v>
      </c>
      <c r="G801" s="13" t="s">
        <v>1281</v>
      </c>
      <c r="H801" s="13" t="s">
        <v>1418</v>
      </c>
      <c r="I801" t="str">
        <f t="shared" si="14"/>
        <v>Shochu/SojuOther Tori Moromi/Kasu ToriKoji - Mugi - Barley</v>
      </c>
    </row>
    <row r="802" spans="4:9" x14ac:dyDescent="0.15">
      <c r="D802" s="13" t="s">
        <v>339</v>
      </c>
      <c r="E802" s="13" t="s">
        <v>1407</v>
      </c>
      <c r="F802" s="13" t="s">
        <v>343</v>
      </c>
      <c r="G802" s="13"/>
      <c r="H802" s="13" t="s">
        <v>1419</v>
      </c>
      <c r="I802" t="str">
        <f t="shared" si="14"/>
        <v>Shochu/SojuOther Tori Moromi/Kasu ToriKoji - Mugi - Barley</v>
      </c>
    </row>
    <row r="803" spans="4:9" x14ac:dyDescent="0.15">
      <c r="D803" s="13" t="s">
        <v>339</v>
      </c>
      <c r="E803" s="13" t="s">
        <v>1407</v>
      </c>
      <c r="F803" s="13" t="s">
        <v>1292</v>
      </c>
      <c r="G803" s="13" t="s">
        <v>1277</v>
      </c>
      <c r="H803" s="13" t="s">
        <v>1420</v>
      </c>
      <c r="I803" t="str">
        <f t="shared" si="14"/>
        <v>Shochu/SojuOther Tori Moromi/Kasu ToriKoji - Other Tori Moromi/Tori Kasu</v>
      </c>
    </row>
    <row r="804" spans="4:9" x14ac:dyDescent="0.15">
      <c r="D804" s="13" t="s">
        <v>339</v>
      </c>
      <c r="E804" s="13" t="s">
        <v>1407</v>
      </c>
      <c r="F804" s="13" t="s">
        <v>1292</v>
      </c>
      <c r="G804" s="13" t="s">
        <v>1279</v>
      </c>
      <c r="H804" s="13" t="s">
        <v>1421</v>
      </c>
      <c r="I804" t="str">
        <f t="shared" si="14"/>
        <v>Shochu/SojuOther Tori Moromi/Kasu ToriKoji - Other Tori Moromi/Tori Kasu</v>
      </c>
    </row>
    <row r="805" spans="4:9" x14ac:dyDescent="0.15">
      <c r="D805" s="13" t="s">
        <v>339</v>
      </c>
      <c r="E805" s="13" t="s">
        <v>1407</v>
      </c>
      <c r="F805" s="13" t="s">
        <v>1292</v>
      </c>
      <c r="G805" s="13" t="s">
        <v>1281</v>
      </c>
      <c r="H805" s="13" t="s">
        <v>1422</v>
      </c>
      <c r="I805" t="str">
        <f t="shared" ref="I805:I868" si="15">D805&amp;E805&amp;F805</f>
        <v>Shochu/SojuOther Tori Moromi/Kasu ToriKoji - Other Tori Moromi/Tori Kasu</v>
      </c>
    </row>
    <row r="806" spans="4:9" x14ac:dyDescent="0.15">
      <c r="D806" s="13" t="s">
        <v>339</v>
      </c>
      <c r="E806" s="13" t="s">
        <v>1407</v>
      </c>
      <c r="F806" s="13" t="s">
        <v>1292</v>
      </c>
      <c r="G806" s="13"/>
      <c r="H806" s="13" t="s">
        <v>1423</v>
      </c>
      <c r="I806" t="str">
        <f t="shared" si="15"/>
        <v>Shochu/SojuOther Tori Moromi/Kasu ToriKoji - Other Tori Moromi/Tori Kasu</v>
      </c>
    </row>
    <row r="807" spans="4:9" x14ac:dyDescent="0.15">
      <c r="D807" s="13" t="s">
        <v>339</v>
      </c>
      <c r="E807" s="13" t="s">
        <v>1407</v>
      </c>
      <c r="F807" s="13" t="s">
        <v>345</v>
      </c>
      <c r="G807" s="13" t="s">
        <v>1277</v>
      </c>
      <c r="H807" s="13" t="s">
        <v>1424</v>
      </c>
      <c r="I807" t="str">
        <f t="shared" si="15"/>
        <v>Shochu/SojuOther Tori Moromi/Kasu ToriKoji - Soba - Rye</v>
      </c>
    </row>
    <row r="808" spans="4:9" x14ac:dyDescent="0.15">
      <c r="D808" s="13" t="s">
        <v>339</v>
      </c>
      <c r="E808" s="13" t="s">
        <v>1407</v>
      </c>
      <c r="F808" s="13" t="s">
        <v>345</v>
      </c>
      <c r="G808" s="13" t="s">
        <v>1279</v>
      </c>
      <c r="H808" s="13" t="s">
        <v>1425</v>
      </c>
      <c r="I808" t="str">
        <f t="shared" si="15"/>
        <v>Shochu/SojuOther Tori Moromi/Kasu ToriKoji - Soba - Rye</v>
      </c>
    </row>
    <row r="809" spans="4:9" x14ac:dyDescent="0.15">
      <c r="D809" s="13" t="s">
        <v>339</v>
      </c>
      <c r="E809" s="13" t="s">
        <v>1407</v>
      </c>
      <c r="F809" s="13" t="s">
        <v>345</v>
      </c>
      <c r="G809" s="13" t="s">
        <v>1281</v>
      </c>
      <c r="H809" s="13" t="s">
        <v>1426</v>
      </c>
      <c r="I809" t="str">
        <f t="shared" si="15"/>
        <v>Shochu/SojuOther Tori Moromi/Kasu ToriKoji - Soba - Rye</v>
      </c>
    </row>
    <row r="810" spans="4:9" x14ac:dyDescent="0.15">
      <c r="D810" s="13" t="s">
        <v>339</v>
      </c>
      <c r="E810" s="13" t="s">
        <v>1407</v>
      </c>
      <c r="F810" s="13" t="s">
        <v>345</v>
      </c>
      <c r="G810" s="13"/>
      <c r="H810" s="13" t="s">
        <v>1427</v>
      </c>
      <c r="I810" t="str">
        <f t="shared" si="15"/>
        <v>Shochu/SojuOther Tori Moromi/Kasu ToriKoji - Soba - Rye</v>
      </c>
    </row>
    <row r="811" spans="4:9" x14ac:dyDescent="0.15">
      <c r="D811" s="13" t="s">
        <v>339</v>
      </c>
      <c r="E811" s="13" t="s">
        <v>347</v>
      </c>
      <c r="F811" s="13"/>
      <c r="G811" s="13"/>
      <c r="H811" s="13" t="s">
        <v>1449</v>
      </c>
      <c r="I811" t="str">
        <f t="shared" si="15"/>
        <v>Shochu/SojuSoba - Rye</v>
      </c>
    </row>
    <row r="812" spans="4:9" x14ac:dyDescent="0.15">
      <c r="D812" s="13" t="s">
        <v>339</v>
      </c>
      <c r="E812" s="13" t="s">
        <v>347</v>
      </c>
      <c r="F812" s="13" t="s">
        <v>341</v>
      </c>
      <c r="G812" s="13" t="s">
        <v>1277</v>
      </c>
      <c r="H812" s="13" t="s">
        <v>1429</v>
      </c>
      <c r="I812" t="str">
        <f t="shared" si="15"/>
        <v>Shochu/SojuSoba - RyeKoji - Imo - Sweet Potato</v>
      </c>
    </row>
    <row r="813" spans="4:9" x14ac:dyDescent="0.15">
      <c r="D813" s="13" t="s">
        <v>339</v>
      </c>
      <c r="E813" s="13" t="s">
        <v>347</v>
      </c>
      <c r="F813" s="13" t="s">
        <v>341</v>
      </c>
      <c r="G813" s="13" t="s">
        <v>1279</v>
      </c>
      <c r="H813" s="13" t="s">
        <v>1430</v>
      </c>
      <c r="I813" t="str">
        <f t="shared" si="15"/>
        <v>Shochu/SojuSoba - RyeKoji - Imo - Sweet Potato</v>
      </c>
    </row>
    <row r="814" spans="4:9" x14ac:dyDescent="0.15">
      <c r="D814" s="13" t="s">
        <v>339</v>
      </c>
      <c r="E814" s="13" t="s">
        <v>347</v>
      </c>
      <c r="F814" s="13" t="s">
        <v>341</v>
      </c>
      <c r="G814" s="13" t="s">
        <v>1281</v>
      </c>
      <c r="H814" s="13" t="s">
        <v>1431</v>
      </c>
      <c r="I814" t="str">
        <f t="shared" si="15"/>
        <v>Shochu/SojuSoba - RyeKoji - Imo - Sweet Potato</v>
      </c>
    </row>
    <row r="815" spans="4:9" x14ac:dyDescent="0.15">
      <c r="D815" s="13" t="s">
        <v>339</v>
      </c>
      <c r="E815" s="13" t="s">
        <v>347</v>
      </c>
      <c r="F815" s="13" t="s">
        <v>341</v>
      </c>
      <c r="G815" s="13"/>
      <c r="H815" s="13" t="s">
        <v>1432</v>
      </c>
      <c r="I815" t="str">
        <f t="shared" si="15"/>
        <v>Shochu/SojuSoba - RyeKoji - Imo - Sweet Potato</v>
      </c>
    </row>
    <row r="816" spans="4:9" x14ac:dyDescent="0.15">
      <c r="D816" s="13" t="s">
        <v>339</v>
      </c>
      <c r="E816" s="13" t="s">
        <v>347</v>
      </c>
      <c r="F816" s="13" t="s">
        <v>342</v>
      </c>
      <c r="G816" s="13" t="s">
        <v>1277</v>
      </c>
      <c r="H816" s="13" t="s">
        <v>1433</v>
      </c>
      <c r="I816" t="str">
        <f t="shared" si="15"/>
        <v>Shochu/SojuSoba - RyeKoji - Kome - Rice</v>
      </c>
    </row>
    <row r="817" spans="4:9" x14ac:dyDescent="0.15">
      <c r="D817" s="13" t="s">
        <v>339</v>
      </c>
      <c r="E817" s="13" t="s">
        <v>347</v>
      </c>
      <c r="F817" s="13" t="s">
        <v>342</v>
      </c>
      <c r="G817" s="13" t="s">
        <v>1279</v>
      </c>
      <c r="H817" s="13" t="s">
        <v>1434</v>
      </c>
      <c r="I817" t="str">
        <f t="shared" si="15"/>
        <v>Shochu/SojuSoba - RyeKoji - Kome - Rice</v>
      </c>
    </row>
    <row r="818" spans="4:9" x14ac:dyDescent="0.15">
      <c r="D818" s="13" t="s">
        <v>339</v>
      </c>
      <c r="E818" s="13" t="s">
        <v>347</v>
      </c>
      <c r="F818" s="13" t="s">
        <v>342</v>
      </c>
      <c r="G818" s="13" t="s">
        <v>1281</v>
      </c>
      <c r="H818" s="13" t="s">
        <v>1435</v>
      </c>
      <c r="I818" t="str">
        <f t="shared" si="15"/>
        <v>Shochu/SojuSoba - RyeKoji - Kome - Rice</v>
      </c>
    </row>
    <row r="819" spans="4:9" x14ac:dyDescent="0.15">
      <c r="D819" s="13" t="s">
        <v>339</v>
      </c>
      <c r="E819" s="13" t="s">
        <v>347</v>
      </c>
      <c r="F819" s="13" t="s">
        <v>342</v>
      </c>
      <c r="G819" s="13"/>
      <c r="H819" s="13" t="s">
        <v>1436</v>
      </c>
      <c r="I819" t="str">
        <f t="shared" si="15"/>
        <v>Shochu/SojuSoba - RyeKoji - Kome - Rice</v>
      </c>
    </row>
    <row r="820" spans="4:9" x14ac:dyDescent="0.15">
      <c r="D820" s="13" t="s">
        <v>339</v>
      </c>
      <c r="E820" s="13" t="s">
        <v>347</v>
      </c>
      <c r="F820" s="13" t="s">
        <v>343</v>
      </c>
      <c r="G820" s="13" t="s">
        <v>1277</v>
      </c>
      <c r="H820" s="13" t="s">
        <v>1437</v>
      </c>
      <c r="I820" t="str">
        <f t="shared" si="15"/>
        <v>Shochu/SojuSoba - RyeKoji - Mugi - Barley</v>
      </c>
    </row>
    <row r="821" spans="4:9" x14ac:dyDescent="0.15">
      <c r="D821" s="13" t="s">
        <v>339</v>
      </c>
      <c r="E821" s="13" t="s">
        <v>347</v>
      </c>
      <c r="F821" s="13" t="s">
        <v>343</v>
      </c>
      <c r="G821" s="13" t="s">
        <v>1279</v>
      </c>
      <c r="H821" s="13" t="s">
        <v>1438</v>
      </c>
      <c r="I821" t="str">
        <f t="shared" si="15"/>
        <v>Shochu/SojuSoba - RyeKoji - Mugi - Barley</v>
      </c>
    </row>
    <row r="822" spans="4:9" x14ac:dyDescent="0.15">
      <c r="D822" s="13" t="s">
        <v>339</v>
      </c>
      <c r="E822" s="13" t="s">
        <v>347</v>
      </c>
      <c r="F822" s="13" t="s">
        <v>343</v>
      </c>
      <c r="G822" s="13" t="s">
        <v>1281</v>
      </c>
      <c r="H822" s="13" t="s">
        <v>1439</v>
      </c>
      <c r="I822" t="str">
        <f t="shared" si="15"/>
        <v>Shochu/SojuSoba - RyeKoji - Mugi - Barley</v>
      </c>
    </row>
    <row r="823" spans="4:9" x14ac:dyDescent="0.15">
      <c r="D823" s="13" t="s">
        <v>339</v>
      </c>
      <c r="E823" s="13" t="s">
        <v>347</v>
      </c>
      <c r="F823" s="13" t="s">
        <v>343</v>
      </c>
      <c r="G823" s="13"/>
      <c r="H823" s="13" t="s">
        <v>1440</v>
      </c>
      <c r="I823" t="str">
        <f t="shared" si="15"/>
        <v>Shochu/SojuSoba - RyeKoji - Mugi - Barley</v>
      </c>
    </row>
    <row r="824" spans="4:9" x14ac:dyDescent="0.15">
      <c r="D824" s="13" t="s">
        <v>339</v>
      </c>
      <c r="E824" s="13" t="s">
        <v>347</v>
      </c>
      <c r="F824" s="13" t="s">
        <v>1292</v>
      </c>
      <c r="G824" s="13" t="s">
        <v>1277</v>
      </c>
      <c r="H824" s="13" t="s">
        <v>1441</v>
      </c>
      <c r="I824" t="str">
        <f t="shared" si="15"/>
        <v>Shochu/SojuSoba - RyeKoji - Other Tori Moromi/Tori Kasu</v>
      </c>
    </row>
    <row r="825" spans="4:9" x14ac:dyDescent="0.15">
      <c r="D825" s="13" t="s">
        <v>339</v>
      </c>
      <c r="E825" s="13" t="s">
        <v>347</v>
      </c>
      <c r="F825" s="13" t="s">
        <v>1292</v>
      </c>
      <c r="G825" s="13" t="s">
        <v>1279</v>
      </c>
      <c r="H825" s="13" t="s">
        <v>1442</v>
      </c>
      <c r="I825" t="str">
        <f t="shared" si="15"/>
        <v>Shochu/SojuSoba - RyeKoji - Other Tori Moromi/Tori Kasu</v>
      </c>
    </row>
    <row r="826" spans="4:9" x14ac:dyDescent="0.15">
      <c r="D826" s="13" t="s">
        <v>339</v>
      </c>
      <c r="E826" s="13" t="s">
        <v>347</v>
      </c>
      <c r="F826" s="13" t="s">
        <v>1292</v>
      </c>
      <c r="G826" s="13" t="s">
        <v>1281</v>
      </c>
      <c r="H826" s="13" t="s">
        <v>1443</v>
      </c>
      <c r="I826" t="str">
        <f t="shared" si="15"/>
        <v>Shochu/SojuSoba - RyeKoji - Other Tori Moromi/Tori Kasu</v>
      </c>
    </row>
    <row r="827" spans="4:9" x14ac:dyDescent="0.15">
      <c r="D827" s="13" t="s">
        <v>339</v>
      </c>
      <c r="E827" s="13" t="s">
        <v>347</v>
      </c>
      <c r="F827" s="13" t="s">
        <v>1292</v>
      </c>
      <c r="G827" s="13"/>
      <c r="H827" s="13" t="s">
        <v>1444</v>
      </c>
      <c r="I827" t="str">
        <f t="shared" si="15"/>
        <v>Shochu/SojuSoba - RyeKoji - Other Tori Moromi/Tori Kasu</v>
      </c>
    </row>
    <row r="828" spans="4:9" x14ac:dyDescent="0.15">
      <c r="D828" s="13" t="s">
        <v>339</v>
      </c>
      <c r="E828" s="13" t="s">
        <v>347</v>
      </c>
      <c r="F828" s="13" t="s">
        <v>345</v>
      </c>
      <c r="G828" s="13" t="s">
        <v>1277</v>
      </c>
      <c r="H828" s="13" t="s">
        <v>1445</v>
      </c>
      <c r="I828" t="str">
        <f t="shared" si="15"/>
        <v>Shochu/SojuSoba - RyeKoji - Soba - Rye</v>
      </c>
    </row>
    <row r="829" spans="4:9" x14ac:dyDescent="0.15">
      <c r="D829" s="13" t="s">
        <v>339</v>
      </c>
      <c r="E829" s="13" t="s">
        <v>347</v>
      </c>
      <c r="F829" s="13" t="s">
        <v>345</v>
      </c>
      <c r="G829" s="13" t="s">
        <v>1279</v>
      </c>
      <c r="H829" s="13" t="s">
        <v>1446</v>
      </c>
      <c r="I829" t="str">
        <f t="shared" si="15"/>
        <v>Shochu/SojuSoba - RyeKoji - Soba - Rye</v>
      </c>
    </row>
    <row r="830" spans="4:9" x14ac:dyDescent="0.15">
      <c r="D830" s="13" t="s">
        <v>339</v>
      </c>
      <c r="E830" s="13" t="s">
        <v>347</v>
      </c>
      <c r="F830" s="13" t="s">
        <v>345</v>
      </c>
      <c r="G830" s="13" t="s">
        <v>1281</v>
      </c>
      <c r="H830" s="13" t="s">
        <v>1447</v>
      </c>
      <c r="I830" t="str">
        <f t="shared" si="15"/>
        <v>Shochu/SojuSoba - RyeKoji - Soba - Rye</v>
      </c>
    </row>
    <row r="831" spans="4:9" x14ac:dyDescent="0.15">
      <c r="D831" s="13" t="s">
        <v>339</v>
      </c>
      <c r="E831" s="13" t="s">
        <v>347</v>
      </c>
      <c r="F831" s="13" t="s">
        <v>345</v>
      </c>
      <c r="G831" s="13"/>
      <c r="H831" s="13" t="s">
        <v>1448</v>
      </c>
      <c r="I831" t="str">
        <f t="shared" si="15"/>
        <v>Shochu/SojuSoba - RyeKoji - Soba - Rye</v>
      </c>
    </row>
    <row r="832" spans="4:9" x14ac:dyDescent="0.15">
      <c r="D832" s="13" t="s">
        <v>1450</v>
      </c>
      <c r="E832" s="13" t="s">
        <v>252</v>
      </c>
      <c r="F832" s="13" t="s">
        <v>1451</v>
      </c>
      <c r="G832" s="13"/>
      <c r="H832" s="13" t="s">
        <v>1452</v>
      </c>
      <c r="I832" t="str">
        <f t="shared" si="15"/>
        <v>Tequila/Agave Spirits100% AgaveAnejo/Extra Aged</v>
      </c>
    </row>
    <row r="833" spans="4:9" x14ac:dyDescent="0.15">
      <c r="D833" s="13" t="s">
        <v>1450</v>
      </c>
      <c r="E833" s="13" t="s">
        <v>252</v>
      </c>
      <c r="F833" s="13" t="s">
        <v>1453</v>
      </c>
      <c r="G833" s="13"/>
      <c r="H833" s="13" t="s">
        <v>1454</v>
      </c>
      <c r="I833" t="str">
        <f t="shared" si="15"/>
        <v>Tequila/Agave Spirits100% AgaveBlanco/Silver</v>
      </c>
    </row>
    <row r="834" spans="4:9" x14ac:dyDescent="0.15">
      <c r="D834" s="13" t="s">
        <v>1450</v>
      </c>
      <c r="E834" s="13" t="s">
        <v>252</v>
      </c>
      <c r="F834" s="13" t="s">
        <v>1455</v>
      </c>
      <c r="G834" s="13"/>
      <c r="H834" s="13" t="s">
        <v>1456</v>
      </c>
      <c r="I834" t="str">
        <f t="shared" si="15"/>
        <v>Tequila/Agave Spirits100% AgaveExtra Anejo (Ultra Aged)</v>
      </c>
    </row>
    <row r="835" spans="4:9" x14ac:dyDescent="0.15">
      <c r="D835" s="13" t="s">
        <v>1450</v>
      </c>
      <c r="E835" s="13" t="s">
        <v>252</v>
      </c>
      <c r="F835" s="13" t="s">
        <v>1457</v>
      </c>
      <c r="G835" s="13"/>
      <c r="H835" s="13" t="s">
        <v>1458</v>
      </c>
      <c r="I835" t="str">
        <f t="shared" si="15"/>
        <v>Tequila/Agave Spirits100% AgaveJoven/Gold</v>
      </c>
    </row>
    <row r="836" spans="4:9" x14ac:dyDescent="0.15">
      <c r="D836" s="13" t="s">
        <v>1450</v>
      </c>
      <c r="E836" s="13" t="s">
        <v>252</v>
      </c>
      <c r="F836" s="13" t="s">
        <v>1459</v>
      </c>
      <c r="G836" s="13"/>
      <c r="H836" s="13" t="s">
        <v>1460</v>
      </c>
      <c r="I836" t="str">
        <f t="shared" si="15"/>
        <v>Tequila/Agave Spirits100% AgaveReposado/Aged</v>
      </c>
    </row>
    <row r="837" spans="4:9" x14ac:dyDescent="0.15">
      <c r="D837" s="13" t="s">
        <v>1450</v>
      </c>
      <c r="E837" s="13" t="s">
        <v>1461</v>
      </c>
      <c r="F837" s="13" t="s">
        <v>1451</v>
      </c>
      <c r="G837" s="13"/>
      <c r="H837" s="13" t="s">
        <v>1462</v>
      </c>
      <c r="I837" t="str">
        <f t="shared" si="15"/>
        <v>Tequila/Agave SpiritsBlended/MixtoAnejo/Extra Aged</v>
      </c>
    </row>
    <row r="838" spans="4:9" x14ac:dyDescent="0.15">
      <c r="D838" s="13" t="s">
        <v>1450</v>
      </c>
      <c r="E838" s="13" t="s">
        <v>1461</v>
      </c>
      <c r="F838" s="13" t="s">
        <v>1453</v>
      </c>
      <c r="G838" s="13"/>
      <c r="H838" s="13" t="s">
        <v>1463</v>
      </c>
      <c r="I838" t="str">
        <f t="shared" si="15"/>
        <v>Tequila/Agave SpiritsBlended/MixtoBlanco/Silver</v>
      </c>
    </row>
    <row r="839" spans="4:9" x14ac:dyDescent="0.15">
      <c r="D839" s="13" t="s">
        <v>1450</v>
      </c>
      <c r="E839" s="13" t="s">
        <v>1461</v>
      </c>
      <c r="F839" s="13" t="s">
        <v>1455</v>
      </c>
      <c r="G839" s="13"/>
      <c r="H839" s="13" t="s">
        <v>1464</v>
      </c>
      <c r="I839" t="str">
        <f t="shared" si="15"/>
        <v>Tequila/Agave SpiritsBlended/MixtoExtra Anejo (Ultra Aged)</v>
      </c>
    </row>
    <row r="840" spans="4:9" x14ac:dyDescent="0.15">
      <c r="D840" s="13" t="s">
        <v>1450</v>
      </c>
      <c r="E840" s="13" t="s">
        <v>1461</v>
      </c>
      <c r="F840" s="13" t="s">
        <v>1457</v>
      </c>
      <c r="G840" s="13"/>
      <c r="H840" s="13" t="s">
        <v>1465</v>
      </c>
      <c r="I840" t="str">
        <f t="shared" si="15"/>
        <v>Tequila/Agave SpiritsBlended/MixtoJoven/Gold</v>
      </c>
    </row>
    <row r="841" spans="4:9" x14ac:dyDescent="0.15">
      <c r="D841" s="13" t="s">
        <v>1450</v>
      </c>
      <c r="E841" s="13" t="s">
        <v>1461</v>
      </c>
      <c r="F841" s="13" t="s">
        <v>1459</v>
      </c>
      <c r="G841" s="13"/>
      <c r="H841" s="13" t="s">
        <v>1466</v>
      </c>
      <c r="I841" t="str">
        <f t="shared" si="15"/>
        <v>Tequila/Agave SpiritsBlended/MixtoReposado/Aged</v>
      </c>
    </row>
    <row r="842" spans="4:9" x14ac:dyDescent="0.15">
      <c r="D842" s="13" t="s">
        <v>253</v>
      </c>
      <c r="E842" s="13" t="s">
        <v>254</v>
      </c>
      <c r="F842" s="13"/>
      <c r="G842" s="13"/>
      <c r="H842" s="13" t="s">
        <v>1467</v>
      </c>
      <c r="I842" t="str">
        <f t="shared" si="15"/>
        <v>VodkaArtisan</v>
      </c>
    </row>
    <row r="843" spans="4:9" x14ac:dyDescent="0.15">
      <c r="D843" s="13" t="s">
        <v>253</v>
      </c>
      <c r="E843" s="13" t="s">
        <v>221</v>
      </c>
      <c r="F843" s="13"/>
      <c r="G843" s="13"/>
      <c r="H843" s="13" t="s">
        <v>1475</v>
      </c>
      <c r="I843" t="str">
        <f t="shared" si="15"/>
        <v>VodkaFlavoured</v>
      </c>
    </row>
    <row r="844" spans="4:9" x14ac:dyDescent="0.15">
      <c r="D844" s="13" t="s">
        <v>253</v>
      </c>
      <c r="E844" s="13" t="s">
        <v>221</v>
      </c>
      <c r="F844" s="13" t="s">
        <v>1056</v>
      </c>
      <c r="G844" s="13"/>
      <c r="H844" s="13" t="s">
        <v>1468</v>
      </c>
      <c r="I844" t="str">
        <f t="shared" si="15"/>
        <v>VodkaFlavouredBerry Fruit</v>
      </c>
    </row>
    <row r="845" spans="4:9" x14ac:dyDescent="0.15">
      <c r="D845" s="13" t="s">
        <v>253</v>
      </c>
      <c r="E845" s="13" t="s">
        <v>221</v>
      </c>
      <c r="F845" s="13" t="s">
        <v>227</v>
      </c>
      <c r="G845" s="13"/>
      <c r="H845" s="13" t="s">
        <v>1469</v>
      </c>
      <c r="I845" t="str">
        <f t="shared" si="15"/>
        <v>VodkaFlavouredCitrus Fruit</v>
      </c>
    </row>
    <row r="846" spans="4:9" x14ac:dyDescent="0.15">
      <c r="D846" s="13" t="s">
        <v>253</v>
      </c>
      <c r="E846" s="13" t="s">
        <v>221</v>
      </c>
      <c r="F846" s="13" t="s">
        <v>1066</v>
      </c>
      <c r="G846" s="13"/>
      <c r="H846" s="13" t="s">
        <v>1470</v>
      </c>
      <c r="I846" t="str">
        <f t="shared" si="15"/>
        <v>VodkaFlavouredConfectionary</v>
      </c>
    </row>
    <row r="847" spans="4:9" x14ac:dyDescent="0.15">
      <c r="D847" s="13" t="s">
        <v>253</v>
      </c>
      <c r="E847" s="13" t="s">
        <v>221</v>
      </c>
      <c r="F847" s="13" t="s">
        <v>1080</v>
      </c>
      <c r="G847" s="13"/>
      <c r="H847" s="13" t="s">
        <v>1471</v>
      </c>
      <c r="I847" t="str">
        <f t="shared" si="15"/>
        <v>VodkaFlavouredOrchard Fruit</v>
      </c>
    </row>
    <row r="848" spans="4:9" x14ac:dyDescent="0.15">
      <c r="D848" s="13" t="s">
        <v>253</v>
      </c>
      <c r="E848" s="13" t="s">
        <v>221</v>
      </c>
      <c r="F848" s="13" t="s">
        <v>153</v>
      </c>
      <c r="G848" s="13"/>
      <c r="H848" s="13" t="s">
        <v>1472</v>
      </c>
      <c r="I848" t="str">
        <f t="shared" si="15"/>
        <v>VodkaFlavouredOther</v>
      </c>
    </row>
    <row r="849" spans="4:9" x14ac:dyDescent="0.15">
      <c r="D849" s="13" t="s">
        <v>253</v>
      </c>
      <c r="E849" s="13" t="s">
        <v>221</v>
      </c>
      <c r="F849" s="13" t="s">
        <v>1084</v>
      </c>
      <c r="G849" s="13"/>
      <c r="H849" s="13" t="s">
        <v>1473</v>
      </c>
      <c r="I849" t="str">
        <f t="shared" si="15"/>
        <v>VodkaFlavouredTropical Fruit</v>
      </c>
    </row>
    <row r="850" spans="4:9" x14ac:dyDescent="0.15">
      <c r="D850" s="13" t="s">
        <v>253</v>
      </c>
      <c r="E850" s="13" t="s">
        <v>221</v>
      </c>
      <c r="F850" s="13" t="s">
        <v>1087</v>
      </c>
      <c r="G850" s="13"/>
      <c r="H850" s="13" t="s">
        <v>1474</v>
      </c>
      <c r="I850" t="str">
        <f t="shared" si="15"/>
        <v>VodkaFlavouredVegetable</v>
      </c>
    </row>
    <row r="851" spans="4:9" x14ac:dyDescent="0.15">
      <c r="D851" s="13" t="s">
        <v>253</v>
      </c>
      <c r="E851" s="13" t="s">
        <v>1476</v>
      </c>
      <c r="F851" s="13"/>
      <c r="G851" s="13"/>
      <c r="H851" s="13" t="s">
        <v>1539</v>
      </c>
      <c r="I851" t="str">
        <f t="shared" si="15"/>
        <v>VodkaNeutral</v>
      </c>
    </row>
    <row r="852" spans="4:9" x14ac:dyDescent="0.15">
      <c r="D852" s="13" t="s">
        <v>253</v>
      </c>
      <c r="E852" s="13" t="s">
        <v>1476</v>
      </c>
      <c r="F852" s="13" t="s">
        <v>1032</v>
      </c>
      <c r="G852" s="13" t="s">
        <v>1477</v>
      </c>
      <c r="H852" s="13" t="s">
        <v>1478</v>
      </c>
      <c r="I852" t="str">
        <f t="shared" si="15"/>
        <v>VodkaNeutralBarley</v>
      </c>
    </row>
    <row r="853" spans="4:9" x14ac:dyDescent="0.15">
      <c r="D853" s="13" t="s">
        <v>253</v>
      </c>
      <c r="E853" s="13" t="s">
        <v>1476</v>
      </c>
      <c r="F853" s="13" t="s">
        <v>1032</v>
      </c>
      <c r="G853" s="13" t="s">
        <v>1479</v>
      </c>
      <c r="H853" s="13" t="s">
        <v>1480</v>
      </c>
      <c r="I853" t="str">
        <f t="shared" si="15"/>
        <v>VodkaNeutralBarley</v>
      </c>
    </row>
    <row r="854" spans="4:9" x14ac:dyDescent="0.15">
      <c r="D854" s="13" t="s">
        <v>253</v>
      </c>
      <c r="E854" s="13" t="s">
        <v>1476</v>
      </c>
      <c r="F854" s="13" t="s">
        <v>1032</v>
      </c>
      <c r="G854" s="13"/>
      <c r="H854" s="13" t="s">
        <v>1481</v>
      </c>
      <c r="I854" t="str">
        <f t="shared" si="15"/>
        <v>VodkaNeutralBarley</v>
      </c>
    </row>
    <row r="855" spans="4:9" x14ac:dyDescent="0.15">
      <c r="D855" s="13" t="s">
        <v>253</v>
      </c>
      <c r="E855" s="13" t="s">
        <v>1476</v>
      </c>
      <c r="F855" s="13" t="s">
        <v>1034</v>
      </c>
      <c r="G855" s="13" t="s">
        <v>1477</v>
      </c>
      <c r="H855" s="13" t="s">
        <v>1482</v>
      </c>
      <c r="I855" t="str">
        <f t="shared" si="15"/>
        <v>VodkaNeutralCorn</v>
      </c>
    </row>
    <row r="856" spans="4:9" x14ac:dyDescent="0.15">
      <c r="D856" s="13" t="s">
        <v>253</v>
      </c>
      <c r="E856" s="13" t="s">
        <v>1476</v>
      </c>
      <c r="F856" s="13" t="s">
        <v>1034</v>
      </c>
      <c r="G856" s="13" t="s">
        <v>1479</v>
      </c>
      <c r="H856" s="13" t="s">
        <v>1483</v>
      </c>
      <c r="I856" t="str">
        <f t="shared" si="15"/>
        <v>VodkaNeutralCorn</v>
      </c>
    </row>
    <row r="857" spans="4:9" x14ac:dyDescent="0.15">
      <c r="D857" s="13" t="s">
        <v>253</v>
      </c>
      <c r="E857" s="13" t="s">
        <v>1476</v>
      </c>
      <c r="F857" s="13" t="s">
        <v>1034</v>
      </c>
      <c r="G857" s="13"/>
      <c r="H857" s="13" t="s">
        <v>1484</v>
      </c>
      <c r="I857" t="str">
        <f t="shared" si="15"/>
        <v>VodkaNeutralCorn</v>
      </c>
    </row>
    <row r="858" spans="4:9" x14ac:dyDescent="0.15">
      <c r="D858" s="13" t="s">
        <v>253</v>
      </c>
      <c r="E858" s="13" t="s">
        <v>1476</v>
      </c>
      <c r="F858" s="13" t="s">
        <v>1485</v>
      </c>
      <c r="G858" s="13" t="s">
        <v>1477</v>
      </c>
      <c r="H858" s="13" t="s">
        <v>1486</v>
      </c>
      <c r="I858" t="str">
        <f t="shared" si="15"/>
        <v>VodkaNeutralDairy</v>
      </c>
    </row>
    <row r="859" spans="4:9" x14ac:dyDescent="0.15">
      <c r="D859" s="13" t="s">
        <v>253</v>
      </c>
      <c r="E859" s="13" t="s">
        <v>1476</v>
      </c>
      <c r="F859" s="13" t="s">
        <v>1485</v>
      </c>
      <c r="G859" s="13" t="s">
        <v>1479</v>
      </c>
      <c r="H859" s="13" t="s">
        <v>1487</v>
      </c>
      <c r="I859" t="str">
        <f t="shared" si="15"/>
        <v>VodkaNeutralDairy</v>
      </c>
    </row>
    <row r="860" spans="4:9" x14ac:dyDescent="0.15">
      <c r="D860" s="13" t="s">
        <v>253</v>
      </c>
      <c r="E860" s="13" t="s">
        <v>1476</v>
      </c>
      <c r="F860" s="13" t="s">
        <v>1485</v>
      </c>
      <c r="G860" s="13"/>
      <c r="H860" s="13" t="s">
        <v>1488</v>
      </c>
      <c r="I860" t="str">
        <f t="shared" si="15"/>
        <v>VodkaNeutralDairy</v>
      </c>
    </row>
    <row r="861" spans="4:9" x14ac:dyDescent="0.15">
      <c r="D861" s="13" t="s">
        <v>253</v>
      </c>
      <c r="E861" s="13" t="s">
        <v>1476</v>
      </c>
      <c r="F861" s="13" t="s">
        <v>257</v>
      </c>
      <c r="G861" s="13" t="s">
        <v>1477</v>
      </c>
      <c r="H861" s="13" t="s">
        <v>1489</v>
      </c>
      <c r="I861" t="str">
        <f t="shared" si="15"/>
        <v>VodkaNeutralGrape</v>
      </c>
    </row>
    <row r="862" spans="4:9" x14ac:dyDescent="0.15">
      <c r="D862" s="13" t="s">
        <v>253</v>
      </c>
      <c r="E862" s="13" t="s">
        <v>1476</v>
      </c>
      <c r="F862" s="13" t="s">
        <v>257</v>
      </c>
      <c r="G862" s="13" t="s">
        <v>1479</v>
      </c>
      <c r="H862" s="13" t="s">
        <v>1490</v>
      </c>
      <c r="I862" t="str">
        <f t="shared" si="15"/>
        <v>VodkaNeutralGrape</v>
      </c>
    </row>
    <row r="863" spans="4:9" x14ac:dyDescent="0.15">
      <c r="D863" s="13" t="s">
        <v>253</v>
      </c>
      <c r="E863" s="13" t="s">
        <v>1476</v>
      </c>
      <c r="F863" s="13" t="s">
        <v>257</v>
      </c>
      <c r="G863" s="13"/>
      <c r="H863" s="13" t="s">
        <v>1491</v>
      </c>
      <c r="I863" t="str">
        <f t="shared" si="15"/>
        <v>VodkaNeutralGrape</v>
      </c>
    </row>
    <row r="864" spans="4:9" x14ac:dyDescent="0.15">
      <c r="D864" s="13" t="s">
        <v>253</v>
      </c>
      <c r="E864" s="13" t="s">
        <v>1476</v>
      </c>
      <c r="F864" s="13" t="s">
        <v>1492</v>
      </c>
      <c r="G864" s="13" t="s">
        <v>1477</v>
      </c>
      <c r="H864" s="13" t="s">
        <v>1493</v>
      </c>
      <c r="I864" t="str">
        <f t="shared" si="15"/>
        <v>VodkaNeutralMaize</v>
      </c>
    </row>
    <row r="865" spans="4:9" x14ac:dyDescent="0.15">
      <c r="D865" s="13" t="s">
        <v>253</v>
      </c>
      <c r="E865" s="13" t="s">
        <v>1476</v>
      </c>
      <c r="F865" s="13" t="s">
        <v>1492</v>
      </c>
      <c r="G865" s="13" t="s">
        <v>1479</v>
      </c>
      <c r="H865" s="13" t="s">
        <v>1494</v>
      </c>
      <c r="I865" t="str">
        <f t="shared" si="15"/>
        <v>VodkaNeutralMaize</v>
      </c>
    </row>
    <row r="866" spans="4:9" x14ac:dyDescent="0.15">
      <c r="D866" s="13" t="s">
        <v>253</v>
      </c>
      <c r="E866" s="13" t="s">
        <v>1476</v>
      </c>
      <c r="F866" s="13" t="s">
        <v>1492</v>
      </c>
      <c r="G866" s="13"/>
      <c r="H866" s="13" t="s">
        <v>1495</v>
      </c>
      <c r="I866" t="str">
        <f t="shared" si="15"/>
        <v>VodkaNeutralMaize</v>
      </c>
    </row>
    <row r="867" spans="4:9" x14ac:dyDescent="0.15">
      <c r="D867" s="13" t="s">
        <v>253</v>
      </c>
      <c r="E867" s="13" t="s">
        <v>1476</v>
      </c>
      <c r="F867" s="13" t="s">
        <v>1496</v>
      </c>
      <c r="G867" s="13" t="s">
        <v>1477</v>
      </c>
      <c r="H867" s="13" t="s">
        <v>1497</v>
      </c>
      <c r="I867" t="str">
        <f t="shared" si="15"/>
        <v>VodkaNeutralMixed Grain</v>
      </c>
    </row>
    <row r="868" spans="4:9" x14ac:dyDescent="0.15">
      <c r="D868" s="13" t="s">
        <v>253</v>
      </c>
      <c r="E868" s="13" t="s">
        <v>1476</v>
      </c>
      <c r="F868" s="13" t="s">
        <v>1496</v>
      </c>
      <c r="G868" s="13" t="s">
        <v>1479</v>
      </c>
      <c r="H868" s="13" t="s">
        <v>1498</v>
      </c>
      <c r="I868" t="str">
        <f t="shared" si="15"/>
        <v>VodkaNeutralMixed Grain</v>
      </c>
    </row>
    <row r="869" spans="4:9" x14ac:dyDescent="0.15">
      <c r="D869" s="13" t="s">
        <v>253</v>
      </c>
      <c r="E869" s="13" t="s">
        <v>1476</v>
      </c>
      <c r="F869" s="13" t="s">
        <v>1496</v>
      </c>
      <c r="G869" s="13"/>
      <c r="H869" s="13" t="s">
        <v>1499</v>
      </c>
      <c r="I869" t="str">
        <f t="shared" ref="I869:I932" si="16">D869&amp;E869&amp;F869</f>
        <v>VodkaNeutralMixed Grain</v>
      </c>
    </row>
    <row r="870" spans="4:9" x14ac:dyDescent="0.15">
      <c r="D870" s="13" t="s">
        <v>253</v>
      </c>
      <c r="E870" s="13" t="s">
        <v>1476</v>
      </c>
      <c r="F870" s="13" t="s">
        <v>1243</v>
      </c>
      <c r="G870" s="13" t="s">
        <v>1477</v>
      </c>
      <c r="H870" s="13" t="s">
        <v>1500</v>
      </c>
      <c r="I870" t="str">
        <f t="shared" si="16"/>
        <v>VodkaNeutralMolasses</v>
      </c>
    </row>
    <row r="871" spans="4:9" x14ac:dyDescent="0.15">
      <c r="D871" s="13" t="s">
        <v>253</v>
      </c>
      <c r="E871" s="13" t="s">
        <v>1476</v>
      </c>
      <c r="F871" s="13" t="s">
        <v>1243</v>
      </c>
      <c r="G871" s="13" t="s">
        <v>1479</v>
      </c>
      <c r="H871" s="13" t="s">
        <v>1501</v>
      </c>
      <c r="I871" t="str">
        <f t="shared" si="16"/>
        <v>VodkaNeutralMolasses</v>
      </c>
    </row>
    <row r="872" spans="4:9" x14ac:dyDescent="0.15">
      <c r="D872" s="13" t="s">
        <v>253</v>
      </c>
      <c r="E872" s="13" t="s">
        <v>1476</v>
      </c>
      <c r="F872" s="13" t="s">
        <v>1243</v>
      </c>
      <c r="G872" s="13"/>
      <c r="H872" s="13" t="s">
        <v>1502</v>
      </c>
      <c r="I872" t="str">
        <f t="shared" si="16"/>
        <v>VodkaNeutralMolasses</v>
      </c>
    </row>
    <row r="873" spans="4:9" x14ac:dyDescent="0.15">
      <c r="D873" s="13" t="s">
        <v>253</v>
      </c>
      <c r="E873" s="13" t="s">
        <v>1476</v>
      </c>
      <c r="F873" s="13" t="s">
        <v>1503</v>
      </c>
      <c r="G873" s="13" t="s">
        <v>1477</v>
      </c>
      <c r="H873" s="13" t="s">
        <v>1504</v>
      </c>
      <c r="I873" t="str">
        <f t="shared" si="16"/>
        <v>VodkaNeutralOther Fruit Base</v>
      </c>
    </row>
    <row r="874" spans="4:9" x14ac:dyDescent="0.15">
      <c r="D874" s="13" t="s">
        <v>253</v>
      </c>
      <c r="E874" s="13" t="s">
        <v>1476</v>
      </c>
      <c r="F874" s="13" t="s">
        <v>1503</v>
      </c>
      <c r="G874" s="13" t="s">
        <v>1479</v>
      </c>
      <c r="H874" s="13" t="s">
        <v>1505</v>
      </c>
      <c r="I874" t="str">
        <f t="shared" si="16"/>
        <v>VodkaNeutralOther Fruit Base</v>
      </c>
    </row>
    <row r="875" spans="4:9" x14ac:dyDescent="0.15">
      <c r="D875" s="13" t="s">
        <v>253</v>
      </c>
      <c r="E875" s="13" t="s">
        <v>1476</v>
      </c>
      <c r="F875" s="13" t="s">
        <v>1503</v>
      </c>
      <c r="G875" s="13"/>
      <c r="H875" s="13" t="s">
        <v>1506</v>
      </c>
      <c r="I875" t="str">
        <f t="shared" si="16"/>
        <v>VodkaNeutralOther Fruit Base</v>
      </c>
    </row>
    <row r="876" spans="4:9" x14ac:dyDescent="0.15">
      <c r="D876" s="13" t="s">
        <v>253</v>
      </c>
      <c r="E876" s="13" t="s">
        <v>1476</v>
      </c>
      <c r="F876" s="13" t="s">
        <v>256</v>
      </c>
      <c r="G876" s="13" t="s">
        <v>1477</v>
      </c>
      <c r="H876" s="13" t="s">
        <v>1507</v>
      </c>
      <c r="I876" t="str">
        <f t="shared" si="16"/>
        <v>VodkaNeutralPotato</v>
      </c>
    </row>
    <row r="877" spans="4:9" x14ac:dyDescent="0.15">
      <c r="D877" s="13" t="s">
        <v>253</v>
      </c>
      <c r="E877" s="13" t="s">
        <v>1476</v>
      </c>
      <c r="F877" s="13" t="s">
        <v>256</v>
      </c>
      <c r="G877" s="13" t="s">
        <v>1479</v>
      </c>
      <c r="H877" s="13" t="s">
        <v>1508</v>
      </c>
      <c r="I877" t="str">
        <f t="shared" si="16"/>
        <v>VodkaNeutralPotato</v>
      </c>
    </row>
    <row r="878" spans="4:9" x14ac:dyDescent="0.15">
      <c r="D878" s="13" t="s">
        <v>253</v>
      </c>
      <c r="E878" s="13" t="s">
        <v>1476</v>
      </c>
      <c r="F878" s="13" t="s">
        <v>256</v>
      </c>
      <c r="G878" s="13"/>
      <c r="H878" s="13" t="s">
        <v>1509</v>
      </c>
      <c r="I878" t="str">
        <f t="shared" si="16"/>
        <v>VodkaNeutralPotato</v>
      </c>
    </row>
    <row r="879" spans="4:9" x14ac:dyDescent="0.15">
      <c r="D879" s="13" t="s">
        <v>253</v>
      </c>
      <c r="E879" s="13" t="s">
        <v>1476</v>
      </c>
      <c r="F879" s="13" t="s">
        <v>1510</v>
      </c>
      <c r="G879" s="13" t="s">
        <v>1477</v>
      </c>
      <c r="H879" s="13" t="s">
        <v>1511</v>
      </c>
      <c r="I879" t="str">
        <f t="shared" si="16"/>
        <v>VodkaNeutralRice</v>
      </c>
    </row>
    <row r="880" spans="4:9" x14ac:dyDescent="0.15">
      <c r="D880" s="13" t="s">
        <v>253</v>
      </c>
      <c r="E880" s="13" t="s">
        <v>1476</v>
      </c>
      <c r="F880" s="13" t="s">
        <v>1510</v>
      </c>
      <c r="G880" s="13" t="s">
        <v>1479</v>
      </c>
      <c r="H880" s="13" t="s">
        <v>1512</v>
      </c>
      <c r="I880" t="str">
        <f t="shared" si="16"/>
        <v>VodkaNeutralRice</v>
      </c>
    </row>
    <row r="881" spans="4:9" x14ac:dyDescent="0.15">
      <c r="D881" s="13" t="s">
        <v>253</v>
      </c>
      <c r="E881" s="13" t="s">
        <v>1476</v>
      </c>
      <c r="F881" s="13" t="s">
        <v>1510</v>
      </c>
      <c r="G881" s="13"/>
      <c r="H881" s="13" t="s">
        <v>1513</v>
      </c>
      <c r="I881" t="str">
        <f t="shared" si="16"/>
        <v>VodkaNeutralRice</v>
      </c>
    </row>
    <row r="882" spans="4:9" x14ac:dyDescent="0.15">
      <c r="D882" s="13" t="s">
        <v>253</v>
      </c>
      <c r="E882" s="13" t="s">
        <v>1476</v>
      </c>
      <c r="F882" s="13" t="s">
        <v>255</v>
      </c>
      <c r="G882" s="13" t="s">
        <v>1477</v>
      </c>
      <c r="H882" s="13" t="s">
        <v>1514</v>
      </c>
      <c r="I882" t="str">
        <f t="shared" si="16"/>
        <v>VodkaNeutralRye</v>
      </c>
    </row>
    <row r="883" spans="4:9" x14ac:dyDescent="0.15">
      <c r="D883" s="13" t="s">
        <v>253</v>
      </c>
      <c r="E883" s="13" t="s">
        <v>1476</v>
      </c>
      <c r="F883" s="13" t="s">
        <v>255</v>
      </c>
      <c r="G883" s="13" t="s">
        <v>1479</v>
      </c>
      <c r="H883" s="13" t="s">
        <v>1515</v>
      </c>
      <c r="I883" t="str">
        <f t="shared" si="16"/>
        <v>VodkaNeutralRye</v>
      </c>
    </row>
    <row r="884" spans="4:9" x14ac:dyDescent="0.15">
      <c r="D884" s="13" t="s">
        <v>253</v>
      </c>
      <c r="E884" s="13" t="s">
        <v>1476</v>
      </c>
      <c r="F884" s="13" t="s">
        <v>255</v>
      </c>
      <c r="G884" s="13"/>
      <c r="H884" s="13" t="s">
        <v>1516</v>
      </c>
      <c r="I884" t="str">
        <f t="shared" si="16"/>
        <v>VodkaNeutralRye</v>
      </c>
    </row>
    <row r="885" spans="4:9" x14ac:dyDescent="0.15">
      <c r="D885" s="13" t="s">
        <v>253</v>
      </c>
      <c r="E885" s="13" t="s">
        <v>1476</v>
      </c>
      <c r="F885" s="13" t="s">
        <v>1517</v>
      </c>
      <c r="G885" s="13" t="s">
        <v>1477</v>
      </c>
      <c r="H885" s="13" t="s">
        <v>1518</v>
      </c>
      <c r="I885" t="str">
        <f t="shared" si="16"/>
        <v>VodkaNeutralSorghum</v>
      </c>
    </row>
    <row r="886" spans="4:9" x14ac:dyDescent="0.15">
      <c r="D886" s="13" t="s">
        <v>253</v>
      </c>
      <c r="E886" s="13" t="s">
        <v>1476</v>
      </c>
      <c r="F886" s="13" t="s">
        <v>1517</v>
      </c>
      <c r="G886" s="13" t="s">
        <v>1479</v>
      </c>
      <c r="H886" s="13" t="s">
        <v>1519</v>
      </c>
      <c r="I886" t="str">
        <f t="shared" si="16"/>
        <v>VodkaNeutralSorghum</v>
      </c>
    </row>
    <row r="887" spans="4:9" x14ac:dyDescent="0.15">
      <c r="D887" s="13" t="s">
        <v>253</v>
      </c>
      <c r="E887" s="13" t="s">
        <v>1476</v>
      </c>
      <c r="F887" s="13" t="s">
        <v>1517</v>
      </c>
      <c r="G887" s="13"/>
      <c r="H887" s="13" t="s">
        <v>1520</v>
      </c>
      <c r="I887" t="str">
        <f t="shared" si="16"/>
        <v>VodkaNeutralSorghum</v>
      </c>
    </row>
    <row r="888" spans="4:9" x14ac:dyDescent="0.15">
      <c r="D888" s="13" t="s">
        <v>253</v>
      </c>
      <c r="E888" s="13" t="s">
        <v>1476</v>
      </c>
      <c r="F888" s="13" t="s">
        <v>1521</v>
      </c>
      <c r="G888" s="13" t="s">
        <v>1477</v>
      </c>
      <c r="H888" s="13" t="s">
        <v>1522</v>
      </c>
      <c r="I888" t="str">
        <f t="shared" si="16"/>
        <v>VodkaNeutralSugarbeet</v>
      </c>
    </row>
    <row r="889" spans="4:9" x14ac:dyDescent="0.15">
      <c r="D889" s="13" t="s">
        <v>253</v>
      </c>
      <c r="E889" s="13" t="s">
        <v>1476</v>
      </c>
      <c r="F889" s="13" t="s">
        <v>1521</v>
      </c>
      <c r="G889" s="13" t="s">
        <v>1479</v>
      </c>
      <c r="H889" s="13" t="s">
        <v>1523</v>
      </c>
      <c r="I889" t="str">
        <f t="shared" si="16"/>
        <v>VodkaNeutralSugarbeet</v>
      </c>
    </row>
    <row r="890" spans="4:9" x14ac:dyDescent="0.15">
      <c r="D890" s="13" t="s">
        <v>253</v>
      </c>
      <c r="E890" s="13" t="s">
        <v>1476</v>
      </c>
      <c r="F890" s="13" t="s">
        <v>1521</v>
      </c>
      <c r="G890" s="13"/>
      <c r="H890" s="13" t="s">
        <v>1524</v>
      </c>
      <c r="I890" t="str">
        <f t="shared" si="16"/>
        <v>VodkaNeutralSugarbeet</v>
      </c>
    </row>
    <row r="891" spans="4:9" x14ac:dyDescent="0.15">
      <c r="D891" s="13" t="s">
        <v>253</v>
      </c>
      <c r="E891" s="13" t="s">
        <v>1476</v>
      </c>
      <c r="F891" s="13" t="s">
        <v>1525</v>
      </c>
      <c r="G891" s="13" t="s">
        <v>1477</v>
      </c>
      <c r="H891" s="13" t="s">
        <v>1526</v>
      </c>
      <c r="I891" t="str">
        <f t="shared" si="16"/>
        <v>VodkaNeutralSugarcane</v>
      </c>
    </row>
    <row r="892" spans="4:9" x14ac:dyDescent="0.15">
      <c r="D892" s="13" t="s">
        <v>253</v>
      </c>
      <c r="E892" s="13" t="s">
        <v>1476</v>
      </c>
      <c r="F892" s="13" t="s">
        <v>1525</v>
      </c>
      <c r="G892" s="13" t="s">
        <v>1479</v>
      </c>
      <c r="H892" s="13" t="s">
        <v>1527</v>
      </c>
      <c r="I892" t="str">
        <f t="shared" si="16"/>
        <v>VodkaNeutralSugarcane</v>
      </c>
    </row>
    <row r="893" spans="4:9" x14ac:dyDescent="0.15">
      <c r="D893" s="13" t="s">
        <v>253</v>
      </c>
      <c r="E893" s="13" t="s">
        <v>1476</v>
      </c>
      <c r="F893" s="13" t="s">
        <v>1525</v>
      </c>
      <c r="G893" s="13"/>
      <c r="H893" s="13" t="s">
        <v>1528</v>
      </c>
      <c r="I893" t="str">
        <f t="shared" si="16"/>
        <v>VodkaNeutralSugarcane</v>
      </c>
    </row>
    <row r="894" spans="4:9" x14ac:dyDescent="0.15">
      <c r="D894" s="13" t="s">
        <v>253</v>
      </c>
      <c r="E894" s="13" t="s">
        <v>1476</v>
      </c>
      <c r="F894" s="13" t="s">
        <v>251</v>
      </c>
      <c r="G894" s="13" t="s">
        <v>1477</v>
      </c>
      <c r="H894" s="13" t="s">
        <v>1529</v>
      </c>
      <c r="I894" t="str">
        <f t="shared" si="16"/>
        <v>VodkaNeutralSweet Potato</v>
      </c>
    </row>
    <row r="895" spans="4:9" x14ac:dyDescent="0.15">
      <c r="D895" s="13" t="s">
        <v>253</v>
      </c>
      <c r="E895" s="13" t="s">
        <v>1476</v>
      </c>
      <c r="F895" s="13" t="s">
        <v>251</v>
      </c>
      <c r="G895" s="13" t="s">
        <v>1479</v>
      </c>
      <c r="H895" s="13" t="s">
        <v>1530</v>
      </c>
      <c r="I895" t="str">
        <f t="shared" si="16"/>
        <v>VodkaNeutralSweet Potato</v>
      </c>
    </row>
    <row r="896" spans="4:9" x14ac:dyDescent="0.15">
      <c r="D896" s="13" t="s">
        <v>253</v>
      </c>
      <c r="E896" s="13" t="s">
        <v>1476</v>
      </c>
      <c r="F896" s="13" t="s">
        <v>251</v>
      </c>
      <c r="G896" s="13"/>
      <c r="H896" s="13" t="s">
        <v>1531</v>
      </c>
      <c r="I896" t="str">
        <f t="shared" si="16"/>
        <v>VodkaNeutralSweet Potato</v>
      </c>
    </row>
    <row r="897" spans="4:9" x14ac:dyDescent="0.15">
      <c r="D897" s="13" t="s">
        <v>253</v>
      </c>
      <c r="E897" s="13" t="s">
        <v>1476</v>
      </c>
      <c r="F897" s="13" t="s">
        <v>1532</v>
      </c>
      <c r="G897" s="13" t="s">
        <v>1477</v>
      </c>
      <c r="H897" s="13" t="s">
        <v>1533</v>
      </c>
      <c r="I897" t="str">
        <f t="shared" si="16"/>
        <v>VodkaNeutralUndeclared</v>
      </c>
    </row>
    <row r="898" spans="4:9" x14ac:dyDescent="0.15">
      <c r="D898" s="13" t="s">
        <v>253</v>
      </c>
      <c r="E898" s="13" t="s">
        <v>1476</v>
      </c>
      <c r="F898" s="13" t="s">
        <v>1532</v>
      </c>
      <c r="G898" s="13" t="s">
        <v>1479</v>
      </c>
      <c r="H898" s="13" t="s">
        <v>1534</v>
      </c>
      <c r="I898" t="str">
        <f t="shared" si="16"/>
        <v>VodkaNeutralUndeclared</v>
      </c>
    </row>
    <row r="899" spans="4:9" x14ac:dyDescent="0.15">
      <c r="D899" s="13" t="s">
        <v>253</v>
      </c>
      <c r="E899" s="13" t="s">
        <v>1476</v>
      </c>
      <c r="F899" s="13" t="s">
        <v>1532</v>
      </c>
      <c r="G899" s="13"/>
      <c r="H899" s="13" t="s">
        <v>1535</v>
      </c>
      <c r="I899" t="str">
        <f t="shared" si="16"/>
        <v>VodkaNeutralUndeclared</v>
      </c>
    </row>
    <row r="900" spans="4:9" x14ac:dyDescent="0.15">
      <c r="D900" s="13" t="s">
        <v>253</v>
      </c>
      <c r="E900" s="13" t="s">
        <v>1476</v>
      </c>
      <c r="F900" s="13" t="s">
        <v>352</v>
      </c>
      <c r="G900" s="13" t="s">
        <v>1477</v>
      </c>
      <c r="H900" s="13" t="s">
        <v>1536</v>
      </c>
      <c r="I900" t="str">
        <f t="shared" si="16"/>
        <v>VodkaNeutralWheat</v>
      </c>
    </row>
    <row r="901" spans="4:9" x14ac:dyDescent="0.15">
      <c r="D901" s="13" t="s">
        <v>253</v>
      </c>
      <c r="E901" s="13" t="s">
        <v>1476</v>
      </c>
      <c r="F901" s="13" t="s">
        <v>352</v>
      </c>
      <c r="G901" s="13" t="s">
        <v>1479</v>
      </c>
      <c r="H901" s="13" t="s">
        <v>1537</v>
      </c>
      <c r="I901" t="str">
        <f t="shared" si="16"/>
        <v>VodkaNeutralWheat</v>
      </c>
    </row>
    <row r="902" spans="4:9" x14ac:dyDescent="0.15">
      <c r="D902" s="13" t="s">
        <v>253</v>
      </c>
      <c r="E902" s="13" t="s">
        <v>1476</v>
      </c>
      <c r="F902" s="13" t="s">
        <v>352</v>
      </c>
      <c r="G902" s="13"/>
      <c r="H902" s="13" t="s">
        <v>1538</v>
      </c>
      <c r="I902" t="str">
        <f t="shared" si="16"/>
        <v>VodkaNeutralWheat</v>
      </c>
    </row>
    <row r="903" spans="4:9" x14ac:dyDescent="0.15">
      <c r="D903" s="13" t="s">
        <v>261</v>
      </c>
      <c r="E903" s="13"/>
      <c r="F903" s="13"/>
      <c r="G903" s="13"/>
      <c r="H903" s="13">
        <v>30</v>
      </c>
      <c r="I903" t="str">
        <f t="shared" si="16"/>
        <v>Whiskey - Irish</v>
      </c>
    </row>
    <row r="904" spans="4:9" x14ac:dyDescent="0.15">
      <c r="D904" s="13" t="s">
        <v>261</v>
      </c>
      <c r="E904" s="13" t="s">
        <v>212</v>
      </c>
      <c r="F904" s="13"/>
      <c r="G904" s="13"/>
      <c r="H904" s="13" t="s">
        <v>1557</v>
      </c>
      <c r="I904" t="str">
        <f t="shared" si="16"/>
        <v>Whiskey - IrishBlended</v>
      </c>
    </row>
    <row r="905" spans="4:9" x14ac:dyDescent="0.15">
      <c r="D905" s="13" t="s">
        <v>261</v>
      </c>
      <c r="E905" s="13" t="s">
        <v>212</v>
      </c>
      <c r="F905" s="13" t="s">
        <v>1540</v>
      </c>
      <c r="G905" s="13" t="s">
        <v>264</v>
      </c>
      <c r="H905" s="13" t="s">
        <v>1541</v>
      </c>
      <c r="I905" t="str">
        <f t="shared" si="16"/>
        <v>Whiskey - IrishBlendedLightly Peated</v>
      </c>
    </row>
    <row r="906" spans="4:9" x14ac:dyDescent="0.15">
      <c r="D906" s="13" t="s">
        <v>261</v>
      </c>
      <c r="E906" s="13" t="s">
        <v>212</v>
      </c>
      <c r="F906" s="13" t="s">
        <v>1540</v>
      </c>
      <c r="G906" s="13" t="s">
        <v>1542</v>
      </c>
      <c r="H906" s="13" t="s">
        <v>1543</v>
      </c>
      <c r="I906" t="str">
        <f t="shared" si="16"/>
        <v>Whiskey - IrishBlendedLightly Peated</v>
      </c>
    </row>
    <row r="907" spans="4:9" x14ac:dyDescent="0.15">
      <c r="D907" s="13" t="s">
        <v>261</v>
      </c>
      <c r="E907" s="13" t="s">
        <v>212</v>
      </c>
      <c r="F907" s="13" t="s">
        <v>1540</v>
      </c>
      <c r="G907" s="13" t="s">
        <v>1544</v>
      </c>
      <c r="H907" s="13" t="s">
        <v>1545</v>
      </c>
      <c r="I907" t="str">
        <f t="shared" si="16"/>
        <v>Whiskey - IrishBlendedLightly Peated</v>
      </c>
    </row>
    <row r="908" spans="4:9" x14ac:dyDescent="0.15">
      <c r="D908" s="13" t="s">
        <v>261</v>
      </c>
      <c r="E908" s="13" t="s">
        <v>212</v>
      </c>
      <c r="F908" s="13" t="s">
        <v>1540</v>
      </c>
      <c r="G908" s="13"/>
      <c r="H908" s="13" t="s">
        <v>1546</v>
      </c>
      <c r="I908" t="str">
        <f t="shared" si="16"/>
        <v>Whiskey - IrishBlendedLightly Peated</v>
      </c>
    </row>
    <row r="909" spans="4:9" x14ac:dyDescent="0.15">
      <c r="D909" s="13" t="s">
        <v>261</v>
      </c>
      <c r="E909" s="13" t="s">
        <v>212</v>
      </c>
      <c r="F909" s="13" t="s">
        <v>1547</v>
      </c>
      <c r="G909" s="13" t="s">
        <v>264</v>
      </c>
      <c r="H909" s="13" t="s">
        <v>1548</v>
      </c>
      <c r="I909" t="str">
        <f t="shared" si="16"/>
        <v>Whiskey - IrishBlendedPeated</v>
      </c>
    </row>
    <row r="910" spans="4:9" x14ac:dyDescent="0.15">
      <c r="D910" s="13" t="s">
        <v>261</v>
      </c>
      <c r="E910" s="13" t="s">
        <v>212</v>
      </c>
      <c r="F910" s="13" t="s">
        <v>1547</v>
      </c>
      <c r="G910" s="13" t="s">
        <v>1542</v>
      </c>
      <c r="H910" s="13" t="s">
        <v>1549</v>
      </c>
      <c r="I910" t="str">
        <f t="shared" si="16"/>
        <v>Whiskey - IrishBlendedPeated</v>
      </c>
    </row>
    <row r="911" spans="4:9" x14ac:dyDescent="0.15">
      <c r="D911" s="13" t="s">
        <v>261</v>
      </c>
      <c r="E911" s="13" t="s">
        <v>212</v>
      </c>
      <c r="F911" s="13" t="s">
        <v>1547</v>
      </c>
      <c r="G911" s="13" t="s">
        <v>1544</v>
      </c>
      <c r="H911" s="13" t="s">
        <v>1550</v>
      </c>
      <c r="I911" t="str">
        <f t="shared" si="16"/>
        <v>Whiskey - IrishBlendedPeated</v>
      </c>
    </row>
    <row r="912" spans="4:9" x14ac:dyDescent="0.15">
      <c r="D912" s="13" t="s">
        <v>261</v>
      </c>
      <c r="E912" s="13" t="s">
        <v>212</v>
      </c>
      <c r="F912" s="13" t="s">
        <v>1547</v>
      </c>
      <c r="G912" s="13"/>
      <c r="H912" s="13" t="s">
        <v>1551</v>
      </c>
      <c r="I912" t="str">
        <f t="shared" si="16"/>
        <v>Whiskey - IrishBlendedPeated</v>
      </c>
    </row>
    <row r="913" spans="4:9" x14ac:dyDescent="0.15">
      <c r="D913" s="13" t="s">
        <v>261</v>
      </c>
      <c r="E913" s="13" t="s">
        <v>212</v>
      </c>
      <c r="F913" s="13" t="s">
        <v>1552</v>
      </c>
      <c r="G913" s="13" t="s">
        <v>264</v>
      </c>
      <c r="H913" s="13" t="s">
        <v>1553</v>
      </c>
      <c r="I913" t="str">
        <f t="shared" si="16"/>
        <v>Whiskey - IrishBlendedUnpeated</v>
      </c>
    </row>
    <row r="914" spans="4:9" x14ac:dyDescent="0.15">
      <c r="D914" s="13" t="s">
        <v>261</v>
      </c>
      <c r="E914" s="13" t="s">
        <v>212</v>
      </c>
      <c r="F914" s="13" t="s">
        <v>1552</v>
      </c>
      <c r="G914" s="13" t="s">
        <v>1542</v>
      </c>
      <c r="H914" s="13" t="s">
        <v>1554</v>
      </c>
      <c r="I914" t="str">
        <f t="shared" si="16"/>
        <v>Whiskey - IrishBlendedUnpeated</v>
      </c>
    </row>
    <row r="915" spans="4:9" x14ac:dyDescent="0.15">
      <c r="D915" s="13" t="s">
        <v>261</v>
      </c>
      <c r="E915" s="13" t="s">
        <v>212</v>
      </c>
      <c r="F915" s="13" t="s">
        <v>1552</v>
      </c>
      <c r="G915" s="13" t="s">
        <v>1544</v>
      </c>
      <c r="H915" s="13" t="s">
        <v>1555</v>
      </c>
      <c r="I915" t="str">
        <f t="shared" si="16"/>
        <v>Whiskey - IrishBlendedUnpeated</v>
      </c>
    </row>
    <row r="916" spans="4:9" x14ac:dyDescent="0.15">
      <c r="D916" s="13" t="s">
        <v>261</v>
      </c>
      <c r="E916" s="13" t="s">
        <v>212</v>
      </c>
      <c r="F916" s="13" t="s">
        <v>1552</v>
      </c>
      <c r="G916" s="13"/>
      <c r="H916" s="13" t="s">
        <v>1556</v>
      </c>
      <c r="I916" t="str">
        <f t="shared" si="16"/>
        <v>Whiskey - IrishBlendedUnpeated</v>
      </c>
    </row>
    <row r="917" spans="4:9" x14ac:dyDescent="0.15">
      <c r="D917" s="13" t="s">
        <v>261</v>
      </c>
      <c r="E917" s="13" t="s">
        <v>1558</v>
      </c>
      <c r="F917" s="13"/>
      <c r="G917" s="13"/>
      <c r="H917" s="13" t="s">
        <v>1571</v>
      </c>
      <c r="I917" t="str">
        <f t="shared" si="16"/>
        <v>Whiskey - IrishBlended Grain</v>
      </c>
    </row>
    <row r="918" spans="4:9" x14ac:dyDescent="0.15">
      <c r="D918" s="13" t="s">
        <v>261</v>
      </c>
      <c r="E918" s="13" t="s">
        <v>1558</v>
      </c>
      <c r="F918" s="13" t="s">
        <v>1540</v>
      </c>
      <c r="G918" s="13" t="s">
        <v>264</v>
      </c>
      <c r="H918" s="13" t="s">
        <v>1559</v>
      </c>
      <c r="I918" t="str">
        <f t="shared" si="16"/>
        <v>Whiskey - IrishBlended GrainLightly Peated</v>
      </c>
    </row>
    <row r="919" spans="4:9" x14ac:dyDescent="0.15">
      <c r="D919" s="13" t="s">
        <v>261</v>
      </c>
      <c r="E919" s="13" t="s">
        <v>1558</v>
      </c>
      <c r="F919" s="13" t="s">
        <v>1540</v>
      </c>
      <c r="G919" s="13" t="s">
        <v>1542</v>
      </c>
      <c r="H919" s="13" t="s">
        <v>1560</v>
      </c>
      <c r="I919" t="str">
        <f t="shared" si="16"/>
        <v>Whiskey - IrishBlended GrainLightly Peated</v>
      </c>
    </row>
    <row r="920" spans="4:9" x14ac:dyDescent="0.15">
      <c r="D920" s="13" t="s">
        <v>261</v>
      </c>
      <c r="E920" s="13" t="s">
        <v>1558</v>
      </c>
      <c r="F920" s="13" t="s">
        <v>1540</v>
      </c>
      <c r="G920" s="13" t="s">
        <v>1544</v>
      </c>
      <c r="H920" s="13" t="s">
        <v>1561</v>
      </c>
      <c r="I920" t="str">
        <f t="shared" si="16"/>
        <v>Whiskey - IrishBlended GrainLightly Peated</v>
      </c>
    </row>
    <row r="921" spans="4:9" x14ac:dyDescent="0.15">
      <c r="D921" s="13" t="s">
        <v>261</v>
      </c>
      <c r="E921" s="13" t="s">
        <v>1558</v>
      </c>
      <c r="F921" s="13" t="s">
        <v>1540</v>
      </c>
      <c r="G921" s="13"/>
      <c r="H921" s="13" t="s">
        <v>1562</v>
      </c>
      <c r="I921" t="str">
        <f t="shared" si="16"/>
        <v>Whiskey - IrishBlended GrainLightly Peated</v>
      </c>
    </row>
    <row r="922" spans="4:9" x14ac:dyDescent="0.15">
      <c r="D922" s="13" t="s">
        <v>261</v>
      </c>
      <c r="E922" s="13" t="s">
        <v>1558</v>
      </c>
      <c r="F922" s="13" t="s">
        <v>1547</v>
      </c>
      <c r="G922" s="13" t="s">
        <v>264</v>
      </c>
      <c r="H922" s="13" t="s">
        <v>1563</v>
      </c>
      <c r="I922" t="str">
        <f t="shared" si="16"/>
        <v>Whiskey - IrishBlended GrainPeated</v>
      </c>
    </row>
    <row r="923" spans="4:9" x14ac:dyDescent="0.15">
      <c r="D923" s="13" t="s">
        <v>261</v>
      </c>
      <c r="E923" s="13" t="s">
        <v>1558</v>
      </c>
      <c r="F923" s="13" t="s">
        <v>1547</v>
      </c>
      <c r="G923" s="13" t="s">
        <v>1542</v>
      </c>
      <c r="H923" s="13" t="s">
        <v>1564</v>
      </c>
      <c r="I923" t="str">
        <f t="shared" si="16"/>
        <v>Whiskey - IrishBlended GrainPeated</v>
      </c>
    </row>
    <row r="924" spans="4:9" x14ac:dyDescent="0.15">
      <c r="D924" s="13" t="s">
        <v>261</v>
      </c>
      <c r="E924" s="13" t="s">
        <v>1558</v>
      </c>
      <c r="F924" s="13" t="s">
        <v>1547</v>
      </c>
      <c r="G924" s="13" t="s">
        <v>1544</v>
      </c>
      <c r="H924" s="13" t="s">
        <v>1565</v>
      </c>
      <c r="I924" t="str">
        <f t="shared" si="16"/>
        <v>Whiskey - IrishBlended GrainPeated</v>
      </c>
    </row>
    <row r="925" spans="4:9" x14ac:dyDescent="0.15">
      <c r="D925" s="13" t="s">
        <v>261</v>
      </c>
      <c r="E925" s="13" t="s">
        <v>1558</v>
      </c>
      <c r="F925" s="13" t="s">
        <v>1547</v>
      </c>
      <c r="G925" s="13"/>
      <c r="H925" s="13" t="s">
        <v>1566</v>
      </c>
      <c r="I925" t="str">
        <f t="shared" si="16"/>
        <v>Whiskey - IrishBlended GrainPeated</v>
      </c>
    </row>
    <row r="926" spans="4:9" x14ac:dyDescent="0.15">
      <c r="D926" s="13" t="s">
        <v>261</v>
      </c>
      <c r="E926" s="13" t="s">
        <v>1558</v>
      </c>
      <c r="F926" s="13" t="s">
        <v>1552</v>
      </c>
      <c r="G926" s="13" t="s">
        <v>264</v>
      </c>
      <c r="H926" s="13" t="s">
        <v>1567</v>
      </c>
      <c r="I926" t="str">
        <f t="shared" si="16"/>
        <v>Whiskey - IrishBlended GrainUnpeated</v>
      </c>
    </row>
    <row r="927" spans="4:9" x14ac:dyDescent="0.15">
      <c r="D927" s="13" t="s">
        <v>261</v>
      </c>
      <c r="E927" s="13" t="s">
        <v>1558</v>
      </c>
      <c r="F927" s="13" t="s">
        <v>1552</v>
      </c>
      <c r="G927" s="13" t="s">
        <v>1542</v>
      </c>
      <c r="H927" s="13" t="s">
        <v>1568</v>
      </c>
      <c r="I927" t="str">
        <f t="shared" si="16"/>
        <v>Whiskey - IrishBlended GrainUnpeated</v>
      </c>
    </row>
    <row r="928" spans="4:9" x14ac:dyDescent="0.15">
      <c r="D928" s="13" t="s">
        <v>261</v>
      </c>
      <c r="E928" s="13" t="s">
        <v>1558</v>
      </c>
      <c r="F928" s="13" t="s">
        <v>1552</v>
      </c>
      <c r="G928" s="13" t="s">
        <v>1544</v>
      </c>
      <c r="H928" s="13" t="s">
        <v>1569</v>
      </c>
      <c r="I928" t="str">
        <f t="shared" si="16"/>
        <v>Whiskey - IrishBlended GrainUnpeated</v>
      </c>
    </row>
    <row r="929" spans="4:9" x14ac:dyDescent="0.15">
      <c r="D929" s="13" t="s">
        <v>261</v>
      </c>
      <c r="E929" s="13" t="s">
        <v>1558</v>
      </c>
      <c r="F929" s="13" t="s">
        <v>1552</v>
      </c>
      <c r="G929" s="13"/>
      <c r="H929" s="13" t="s">
        <v>1570</v>
      </c>
      <c r="I929" t="str">
        <f t="shared" si="16"/>
        <v>Whiskey - IrishBlended GrainUnpeated</v>
      </c>
    </row>
    <row r="930" spans="4:9" x14ac:dyDescent="0.15">
      <c r="D930" s="13" t="s">
        <v>261</v>
      </c>
      <c r="E930" s="13" t="s">
        <v>1572</v>
      </c>
      <c r="F930" s="13"/>
      <c r="G930" s="13"/>
      <c r="H930" s="13" t="s">
        <v>1585</v>
      </c>
      <c r="I930" t="str">
        <f t="shared" si="16"/>
        <v>Whiskey - IrishBlended Malt</v>
      </c>
    </row>
    <row r="931" spans="4:9" x14ac:dyDescent="0.15">
      <c r="D931" s="13" t="s">
        <v>261</v>
      </c>
      <c r="E931" s="13" t="s">
        <v>1572</v>
      </c>
      <c r="F931" s="13" t="s">
        <v>1540</v>
      </c>
      <c r="G931" s="13" t="s">
        <v>264</v>
      </c>
      <c r="H931" s="13" t="s">
        <v>1573</v>
      </c>
      <c r="I931" t="str">
        <f t="shared" si="16"/>
        <v>Whiskey - IrishBlended MaltLightly Peated</v>
      </c>
    </row>
    <row r="932" spans="4:9" x14ac:dyDescent="0.15">
      <c r="D932" s="13" t="s">
        <v>261</v>
      </c>
      <c r="E932" s="13" t="s">
        <v>1572</v>
      </c>
      <c r="F932" s="13" t="s">
        <v>1540</v>
      </c>
      <c r="G932" s="13" t="s">
        <v>1542</v>
      </c>
      <c r="H932" s="13" t="s">
        <v>1574</v>
      </c>
      <c r="I932" t="str">
        <f t="shared" si="16"/>
        <v>Whiskey - IrishBlended MaltLightly Peated</v>
      </c>
    </row>
    <row r="933" spans="4:9" x14ac:dyDescent="0.15">
      <c r="D933" s="13" t="s">
        <v>261</v>
      </c>
      <c r="E933" s="13" t="s">
        <v>1572</v>
      </c>
      <c r="F933" s="13" t="s">
        <v>1540</v>
      </c>
      <c r="G933" s="13" t="s">
        <v>1544</v>
      </c>
      <c r="H933" s="13" t="s">
        <v>1575</v>
      </c>
      <c r="I933" t="str">
        <f t="shared" ref="I933:I995" si="17">D933&amp;E933&amp;F933</f>
        <v>Whiskey - IrishBlended MaltLightly Peated</v>
      </c>
    </row>
    <row r="934" spans="4:9" x14ac:dyDescent="0.15">
      <c r="D934" s="13" t="s">
        <v>261</v>
      </c>
      <c r="E934" s="13" t="s">
        <v>1572</v>
      </c>
      <c r="F934" s="13" t="s">
        <v>1540</v>
      </c>
      <c r="G934" s="13"/>
      <c r="H934" s="13" t="s">
        <v>1576</v>
      </c>
      <c r="I934" t="str">
        <f t="shared" si="17"/>
        <v>Whiskey - IrishBlended MaltLightly Peated</v>
      </c>
    </row>
    <row r="935" spans="4:9" x14ac:dyDescent="0.15">
      <c r="D935" s="13" t="s">
        <v>261</v>
      </c>
      <c r="E935" s="13" t="s">
        <v>1572</v>
      </c>
      <c r="F935" s="13" t="s">
        <v>1547</v>
      </c>
      <c r="G935" s="13" t="s">
        <v>264</v>
      </c>
      <c r="H935" s="13" t="s">
        <v>1577</v>
      </c>
      <c r="I935" t="str">
        <f t="shared" si="17"/>
        <v>Whiskey - IrishBlended MaltPeated</v>
      </c>
    </row>
    <row r="936" spans="4:9" x14ac:dyDescent="0.15">
      <c r="D936" s="13" t="s">
        <v>261</v>
      </c>
      <c r="E936" s="13" t="s">
        <v>1572</v>
      </c>
      <c r="F936" s="13" t="s">
        <v>1547</v>
      </c>
      <c r="G936" s="13" t="s">
        <v>1542</v>
      </c>
      <c r="H936" s="13" t="s">
        <v>1578</v>
      </c>
      <c r="I936" t="str">
        <f t="shared" si="17"/>
        <v>Whiskey - IrishBlended MaltPeated</v>
      </c>
    </row>
    <row r="937" spans="4:9" x14ac:dyDescent="0.15">
      <c r="D937" s="13" t="s">
        <v>261</v>
      </c>
      <c r="E937" s="13" t="s">
        <v>1572</v>
      </c>
      <c r="F937" s="13" t="s">
        <v>1547</v>
      </c>
      <c r="G937" s="13" t="s">
        <v>1544</v>
      </c>
      <c r="H937" s="13" t="s">
        <v>1579</v>
      </c>
      <c r="I937" t="str">
        <f t="shared" si="17"/>
        <v>Whiskey - IrishBlended MaltPeated</v>
      </c>
    </row>
    <row r="938" spans="4:9" x14ac:dyDescent="0.15">
      <c r="D938" s="13" t="s">
        <v>261</v>
      </c>
      <c r="E938" s="13" t="s">
        <v>1572</v>
      </c>
      <c r="F938" s="13" t="s">
        <v>1547</v>
      </c>
      <c r="G938" s="13"/>
      <c r="H938" s="13" t="s">
        <v>1580</v>
      </c>
      <c r="I938" t="str">
        <f t="shared" si="17"/>
        <v>Whiskey - IrishBlended MaltPeated</v>
      </c>
    </row>
    <row r="939" spans="4:9" x14ac:dyDescent="0.15">
      <c r="D939" s="13" t="s">
        <v>261</v>
      </c>
      <c r="E939" s="13" t="s">
        <v>1572</v>
      </c>
      <c r="F939" s="13" t="s">
        <v>1552</v>
      </c>
      <c r="G939" s="13" t="s">
        <v>264</v>
      </c>
      <c r="H939" s="13" t="s">
        <v>1581</v>
      </c>
      <c r="I939" t="str">
        <f t="shared" si="17"/>
        <v>Whiskey - IrishBlended MaltUnpeated</v>
      </c>
    </row>
    <row r="940" spans="4:9" x14ac:dyDescent="0.15">
      <c r="D940" s="13" t="s">
        <v>261</v>
      </c>
      <c r="E940" s="13" t="s">
        <v>1572</v>
      </c>
      <c r="F940" s="13" t="s">
        <v>1552</v>
      </c>
      <c r="G940" s="13" t="s">
        <v>1542</v>
      </c>
      <c r="H940" s="13" t="s">
        <v>1582</v>
      </c>
      <c r="I940" t="str">
        <f t="shared" si="17"/>
        <v>Whiskey - IrishBlended MaltUnpeated</v>
      </c>
    </row>
    <row r="941" spans="4:9" x14ac:dyDescent="0.15">
      <c r="D941" s="13" t="s">
        <v>261</v>
      </c>
      <c r="E941" s="13" t="s">
        <v>1572</v>
      </c>
      <c r="F941" s="13" t="s">
        <v>1552</v>
      </c>
      <c r="G941" s="13" t="s">
        <v>1544</v>
      </c>
      <c r="H941" s="13" t="s">
        <v>1583</v>
      </c>
      <c r="I941" t="str">
        <f t="shared" si="17"/>
        <v>Whiskey - IrishBlended MaltUnpeated</v>
      </c>
    </row>
    <row r="942" spans="4:9" x14ac:dyDescent="0.15">
      <c r="D942" s="13" t="s">
        <v>261</v>
      </c>
      <c r="E942" s="13" t="s">
        <v>1572</v>
      </c>
      <c r="F942" s="13" t="s">
        <v>1552</v>
      </c>
      <c r="G942" s="13"/>
      <c r="H942" s="13" t="s">
        <v>1584</v>
      </c>
      <c r="I942" t="str">
        <f t="shared" si="17"/>
        <v>Whiskey - IrishBlended MaltUnpeated</v>
      </c>
    </row>
    <row r="943" spans="4:9" x14ac:dyDescent="0.15">
      <c r="D943" s="13" t="s">
        <v>261</v>
      </c>
      <c r="E943" s="13" t="s">
        <v>262</v>
      </c>
      <c r="F943" s="13"/>
      <c r="G943" s="13"/>
      <c r="H943" s="13" t="s">
        <v>1586</v>
      </c>
      <c r="I943" t="str">
        <f t="shared" si="17"/>
        <v>Whiskey - IrishDeluxe Blended</v>
      </c>
    </row>
    <row r="944" spans="4:9" x14ac:dyDescent="0.15">
      <c r="D944" s="13" t="s">
        <v>261</v>
      </c>
      <c r="E944" s="13" t="s">
        <v>268</v>
      </c>
      <c r="F944" s="13"/>
      <c r="G944" s="13"/>
      <c r="H944" s="13" t="s">
        <v>1599</v>
      </c>
      <c r="I944" t="str">
        <f t="shared" si="17"/>
        <v>Whiskey - IrishSingle Grain</v>
      </c>
    </row>
    <row r="945" spans="4:9" x14ac:dyDescent="0.15">
      <c r="D945" s="13" t="s">
        <v>261</v>
      </c>
      <c r="E945" s="13" t="s">
        <v>268</v>
      </c>
      <c r="F945" s="13" t="s">
        <v>1540</v>
      </c>
      <c r="G945" s="13" t="s">
        <v>264</v>
      </c>
      <c r="H945" s="13" t="s">
        <v>1587</v>
      </c>
      <c r="I945" t="str">
        <f t="shared" si="17"/>
        <v>Whiskey - IrishSingle GrainLightly Peated</v>
      </c>
    </row>
    <row r="946" spans="4:9" x14ac:dyDescent="0.15">
      <c r="D946" s="13" t="s">
        <v>261</v>
      </c>
      <c r="E946" s="13" t="s">
        <v>268</v>
      </c>
      <c r="F946" s="13" t="s">
        <v>1540</v>
      </c>
      <c r="G946" s="13" t="s">
        <v>1542</v>
      </c>
      <c r="H946" s="13" t="s">
        <v>1588</v>
      </c>
      <c r="I946" t="str">
        <f t="shared" si="17"/>
        <v>Whiskey - IrishSingle GrainLightly Peated</v>
      </c>
    </row>
    <row r="947" spans="4:9" x14ac:dyDescent="0.15">
      <c r="D947" s="13" t="s">
        <v>261</v>
      </c>
      <c r="E947" s="13" t="s">
        <v>268</v>
      </c>
      <c r="F947" s="13" t="s">
        <v>1540</v>
      </c>
      <c r="G947" s="13" t="s">
        <v>1544</v>
      </c>
      <c r="H947" s="13" t="s">
        <v>1589</v>
      </c>
      <c r="I947" t="str">
        <f t="shared" si="17"/>
        <v>Whiskey - IrishSingle GrainLightly Peated</v>
      </c>
    </row>
    <row r="948" spans="4:9" x14ac:dyDescent="0.15">
      <c r="D948" s="13" t="s">
        <v>261</v>
      </c>
      <c r="E948" s="13" t="s">
        <v>268</v>
      </c>
      <c r="F948" s="13" t="s">
        <v>1540</v>
      </c>
      <c r="G948" s="13"/>
      <c r="H948" s="13" t="s">
        <v>1590</v>
      </c>
      <c r="I948" t="str">
        <f t="shared" si="17"/>
        <v>Whiskey - IrishSingle GrainLightly Peated</v>
      </c>
    </row>
    <row r="949" spans="4:9" x14ac:dyDescent="0.15">
      <c r="D949" s="13" t="s">
        <v>261</v>
      </c>
      <c r="E949" s="13" t="s">
        <v>268</v>
      </c>
      <c r="F949" s="13" t="s">
        <v>1547</v>
      </c>
      <c r="G949" s="13" t="s">
        <v>264</v>
      </c>
      <c r="H949" s="13" t="s">
        <v>1591</v>
      </c>
      <c r="I949" t="str">
        <f t="shared" si="17"/>
        <v>Whiskey - IrishSingle GrainPeated</v>
      </c>
    </row>
    <row r="950" spans="4:9" x14ac:dyDescent="0.15">
      <c r="D950" s="13" t="s">
        <v>261</v>
      </c>
      <c r="E950" s="13" t="s">
        <v>268</v>
      </c>
      <c r="F950" s="13" t="s">
        <v>1547</v>
      </c>
      <c r="G950" s="13" t="s">
        <v>1542</v>
      </c>
      <c r="H950" s="13" t="s">
        <v>1592</v>
      </c>
      <c r="I950" t="str">
        <f t="shared" si="17"/>
        <v>Whiskey - IrishSingle GrainPeated</v>
      </c>
    </row>
    <row r="951" spans="4:9" x14ac:dyDescent="0.15">
      <c r="D951" s="13" t="s">
        <v>261</v>
      </c>
      <c r="E951" s="13" t="s">
        <v>268</v>
      </c>
      <c r="F951" s="13" t="s">
        <v>1547</v>
      </c>
      <c r="G951" s="13" t="s">
        <v>1544</v>
      </c>
      <c r="H951" s="13" t="s">
        <v>1593</v>
      </c>
      <c r="I951" t="str">
        <f t="shared" si="17"/>
        <v>Whiskey - IrishSingle GrainPeated</v>
      </c>
    </row>
    <row r="952" spans="4:9" x14ac:dyDescent="0.15">
      <c r="D952" s="13" t="s">
        <v>261</v>
      </c>
      <c r="E952" s="13" t="s">
        <v>268</v>
      </c>
      <c r="F952" s="13" t="s">
        <v>1547</v>
      </c>
      <c r="G952" s="13"/>
      <c r="H952" s="13" t="s">
        <v>1594</v>
      </c>
      <c r="I952" t="str">
        <f t="shared" si="17"/>
        <v>Whiskey - IrishSingle GrainPeated</v>
      </c>
    </row>
    <row r="953" spans="4:9" x14ac:dyDescent="0.15">
      <c r="D953" s="13" t="s">
        <v>261</v>
      </c>
      <c r="E953" s="13" t="s">
        <v>268</v>
      </c>
      <c r="F953" s="13" t="s">
        <v>1552</v>
      </c>
      <c r="G953" s="13" t="s">
        <v>264</v>
      </c>
      <c r="H953" s="13" t="s">
        <v>1595</v>
      </c>
      <c r="I953" t="str">
        <f t="shared" si="17"/>
        <v>Whiskey - IrishSingle GrainUnpeated</v>
      </c>
    </row>
    <row r="954" spans="4:9" x14ac:dyDescent="0.15">
      <c r="D954" s="13" t="s">
        <v>261</v>
      </c>
      <c r="E954" s="13" t="s">
        <v>268</v>
      </c>
      <c r="F954" s="13" t="s">
        <v>1552</v>
      </c>
      <c r="G954" s="13" t="s">
        <v>1542</v>
      </c>
      <c r="H954" s="13" t="s">
        <v>1596</v>
      </c>
      <c r="I954" t="str">
        <f t="shared" si="17"/>
        <v>Whiskey - IrishSingle GrainUnpeated</v>
      </c>
    </row>
    <row r="955" spans="4:9" x14ac:dyDescent="0.15">
      <c r="D955" s="13" t="s">
        <v>261</v>
      </c>
      <c r="E955" s="13" t="s">
        <v>268</v>
      </c>
      <c r="F955" s="13" t="s">
        <v>1552</v>
      </c>
      <c r="G955" s="13" t="s">
        <v>1544</v>
      </c>
      <c r="H955" s="13" t="s">
        <v>1597</v>
      </c>
      <c r="I955" t="str">
        <f t="shared" si="17"/>
        <v>Whiskey - IrishSingle GrainUnpeated</v>
      </c>
    </row>
    <row r="956" spans="4:9" x14ac:dyDescent="0.15">
      <c r="D956" s="13" t="s">
        <v>261</v>
      </c>
      <c r="E956" s="13" t="s">
        <v>268</v>
      </c>
      <c r="F956" s="13" t="s">
        <v>1552</v>
      </c>
      <c r="G956" s="13"/>
      <c r="H956" s="13" t="s">
        <v>1598</v>
      </c>
      <c r="I956" t="str">
        <f t="shared" si="17"/>
        <v>Whiskey - IrishSingle GrainUnpeated</v>
      </c>
    </row>
    <row r="957" spans="4:9" x14ac:dyDescent="0.15">
      <c r="D957" s="13" t="s">
        <v>261</v>
      </c>
      <c r="E957" s="13" t="s">
        <v>260</v>
      </c>
      <c r="F957" s="13"/>
      <c r="G957" s="13"/>
      <c r="H957" s="13" t="s">
        <v>1612</v>
      </c>
      <c r="I957" t="str">
        <f t="shared" si="17"/>
        <v>Whiskey - IrishSingle Malt</v>
      </c>
    </row>
    <row r="958" spans="4:9" x14ac:dyDescent="0.15">
      <c r="D958" s="13" t="s">
        <v>261</v>
      </c>
      <c r="E958" s="13" t="s">
        <v>260</v>
      </c>
      <c r="F958" s="13" t="s">
        <v>1540</v>
      </c>
      <c r="G958" s="13" t="s">
        <v>264</v>
      </c>
      <c r="H958" s="13" t="s">
        <v>1600</v>
      </c>
      <c r="I958" t="str">
        <f t="shared" si="17"/>
        <v>Whiskey - IrishSingle MaltLightly Peated</v>
      </c>
    </row>
    <row r="959" spans="4:9" x14ac:dyDescent="0.15">
      <c r="D959" s="13" t="s">
        <v>261</v>
      </c>
      <c r="E959" s="13" t="s">
        <v>260</v>
      </c>
      <c r="F959" s="13" t="s">
        <v>1540</v>
      </c>
      <c r="G959" s="13" t="s">
        <v>1542</v>
      </c>
      <c r="H959" s="13" t="s">
        <v>1601</v>
      </c>
      <c r="I959" t="str">
        <f t="shared" si="17"/>
        <v>Whiskey - IrishSingle MaltLightly Peated</v>
      </c>
    </row>
    <row r="960" spans="4:9" x14ac:dyDescent="0.15">
      <c r="D960" s="13" t="s">
        <v>261</v>
      </c>
      <c r="E960" s="13" t="s">
        <v>260</v>
      </c>
      <c r="F960" s="13" t="s">
        <v>1540</v>
      </c>
      <c r="G960" s="13" t="s">
        <v>1544</v>
      </c>
      <c r="H960" s="13" t="s">
        <v>1602</v>
      </c>
      <c r="I960" t="str">
        <f t="shared" si="17"/>
        <v>Whiskey - IrishSingle MaltLightly Peated</v>
      </c>
    </row>
    <row r="961" spans="4:9" x14ac:dyDescent="0.15">
      <c r="D961" s="13" t="s">
        <v>261</v>
      </c>
      <c r="E961" s="13" t="s">
        <v>260</v>
      </c>
      <c r="F961" s="13" t="s">
        <v>1540</v>
      </c>
      <c r="G961" s="13"/>
      <c r="H961" s="13" t="s">
        <v>1603</v>
      </c>
      <c r="I961" t="str">
        <f t="shared" si="17"/>
        <v>Whiskey - IrishSingle MaltLightly Peated</v>
      </c>
    </row>
    <row r="962" spans="4:9" x14ac:dyDescent="0.15">
      <c r="D962" s="13" t="s">
        <v>261</v>
      </c>
      <c r="E962" s="13" t="s">
        <v>260</v>
      </c>
      <c r="F962" s="13" t="s">
        <v>1547</v>
      </c>
      <c r="G962" s="13" t="s">
        <v>264</v>
      </c>
      <c r="H962" s="13" t="s">
        <v>1604</v>
      </c>
      <c r="I962" t="str">
        <f t="shared" si="17"/>
        <v>Whiskey - IrishSingle MaltPeated</v>
      </c>
    </row>
    <row r="963" spans="4:9" x14ac:dyDescent="0.15">
      <c r="D963" s="13" t="s">
        <v>261</v>
      </c>
      <c r="E963" s="13" t="s">
        <v>260</v>
      </c>
      <c r="F963" s="13" t="s">
        <v>1547</v>
      </c>
      <c r="G963" s="13" t="s">
        <v>1542</v>
      </c>
      <c r="H963" s="13" t="s">
        <v>1605</v>
      </c>
      <c r="I963" t="str">
        <f t="shared" si="17"/>
        <v>Whiskey - IrishSingle MaltPeated</v>
      </c>
    </row>
    <row r="964" spans="4:9" x14ac:dyDescent="0.15">
      <c r="D964" s="13" t="s">
        <v>261</v>
      </c>
      <c r="E964" s="13" t="s">
        <v>260</v>
      </c>
      <c r="F964" s="13" t="s">
        <v>1547</v>
      </c>
      <c r="G964" s="13" t="s">
        <v>1544</v>
      </c>
      <c r="H964" s="13" t="s">
        <v>1606</v>
      </c>
      <c r="I964" t="str">
        <f t="shared" si="17"/>
        <v>Whiskey - IrishSingle MaltPeated</v>
      </c>
    </row>
    <row r="965" spans="4:9" x14ac:dyDescent="0.15">
      <c r="D965" s="13" t="s">
        <v>261</v>
      </c>
      <c r="E965" s="13" t="s">
        <v>260</v>
      </c>
      <c r="F965" s="13" t="s">
        <v>1547</v>
      </c>
      <c r="G965" s="13"/>
      <c r="H965" s="13" t="s">
        <v>1607</v>
      </c>
      <c r="I965" t="str">
        <f t="shared" si="17"/>
        <v>Whiskey - IrishSingle MaltPeated</v>
      </c>
    </row>
    <row r="966" spans="4:9" x14ac:dyDescent="0.15">
      <c r="D966" s="13" t="s">
        <v>261</v>
      </c>
      <c r="E966" s="13" t="s">
        <v>260</v>
      </c>
      <c r="F966" s="13" t="s">
        <v>1552</v>
      </c>
      <c r="G966" s="13" t="s">
        <v>264</v>
      </c>
      <c r="H966" s="13" t="s">
        <v>1608</v>
      </c>
      <c r="I966" t="str">
        <f t="shared" si="17"/>
        <v>Whiskey - IrishSingle MaltUnpeated</v>
      </c>
    </row>
    <row r="967" spans="4:9" x14ac:dyDescent="0.15">
      <c r="D967" s="13" t="s">
        <v>261</v>
      </c>
      <c r="E967" s="13" t="s">
        <v>260</v>
      </c>
      <c r="F967" s="13" t="s">
        <v>1552</v>
      </c>
      <c r="G967" s="13" t="s">
        <v>1542</v>
      </c>
      <c r="H967" s="13" t="s">
        <v>1609</v>
      </c>
      <c r="I967" t="str">
        <f t="shared" si="17"/>
        <v>Whiskey - IrishSingle MaltUnpeated</v>
      </c>
    </row>
    <row r="968" spans="4:9" x14ac:dyDescent="0.15">
      <c r="D968" s="13" t="s">
        <v>261</v>
      </c>
      <c r="E968" s="13" t="s">
        <v>260</v>
      </c>
      <c r="F968" s="13" t="s">
        <v>1552</v>
      </c>
      <c r="G968" s="13" t="s">
        <v>1544</v>
      </c>
      <c r="H968" s="13" t="s">
        <v>1610</v>
      </c>
      <c r="I968" t="str">
        <f t="shared" si="17"/>
        <v>Whiskey - IrishSingle MaltUnpeated</v>
      </c>
    </row>
    <row r="969" spans="4:9" x14ac:dyDescent="0.15">
      <c r="D969" s="13" t="s">
        <v>261</v>
      </c>
      <c r="E969" s="13" t="s">
        <v>260</v>
      </c>
      <c r="F969" s="13" t="s">
        <v>1552</v>
      </c>
      <c r="G969" s="13"/>
      <c r="H969" s="13" t="s">
        <v>1611</v>
      </c>
      <c r="I969" t="str">
        <f t="shared" si="17"/>
        <v>Whiskey - IrishSingle MaltUnpeated</v>
      </c>
    </row>
    <row r="970" spans="4:9" x14ac:dyDescent="0.15">
      <c r="D970" s="13" t="s">
        <v>261</v>
      </c>
      <c r="E970" s="13" t="s">
        <v>266</v>
      </c>
      <c r="F970" s="13"/>
      <c r="G970" s="13"/>
      <c r="H970" s="13" t="s">
        <v>1625</v>
      </c>
      <c r="I970" t="str">
        <f t="shared" si="17"/>
        <v>Whiskey - IrishSingle Pot Still</v>
      </c>
    </row>
    <row r="971" spans="4:9" x14ac:dyDescent="0.15">
      <c r="D971" s="13" t="s">
        <v>261</v>
      </c>
      <c r="E971" s="13" t="s">
        <v>266</v>
      </c>
      <c r="F971" s="13" t="s">
        <v>1540</v>
      </c>
      <c r="G971" s="13" t="s">
        <v>264</v>
      </c>
      <c r="H971" s="13" t="s">
        <v>1613</v>
      </c>
      <c r="I971" t="str">
        <f t="shared" si="17"/>
        <v>Whiskey - IrishSingle Pot StillLightly Peated</v>
      </c>
    </row>
    <row r="972" spans="4:9" x14ac:dyDescent="0.15">
      <c r="D972" s="13" t="s">
        <v>261</v>
      </c>
      <c r="E972" s="13" t="s">
        <v>266</v>
      </c>
      <c r="F972" s="13" t="s">
        <v>1540</v>
      </c>
      <c r="G972" s="13" t="s">
        <v>1542</v>
      </c>
      <c r="H972" s="13" t="s">
        <v>1614</v>
      </c>
      <c r="I972" t="str">
        <f t="shared" si="17"/>
        <v>Whiskey - IrishSingle Pot StillLightly Peated</v>
      </c>
    </row>
    <row r="973" spans="4:9" x14ac:dyDescent="0.15">
      <c r="D973" s="13" t="s">
        <v>261</v>
      </c>
      <c r="E973" s="13" t="s">
        <v>266</v>
      </c>
      <c r="F973" s="13" t="s">
        <v>1540</v>
      </c>
      <c r="G973" s="13" t="s">
        <v>1544</v>
      </c>
      <c r="H973" s="13" t="s">
        <v>1615</v>
      </c>
      <c r="I973" t="str">
        <f t="shared" si="17"/>
        <v>Whiskey - IrishSingle Pot StillLightly Peated</v>
      </c>
    </row>
    <row r="974" spans="4:9" x14ac:dyDescent="0.15">
      <c r="D974" s="13" t="s">
        <v>261</v>
      </c>
      <c r="E974" s="13" t="s">
        <v>266</v>
      </c>
      <c r="F974" s="13" t="s">
        <v>1540</v>
      </c>
      <c r="G974" s="13"/>
      <c r="H974" s="13" t="s">
        <v>1616</v>
      </c>
      <c r="I974" t="str">
        <f t="shared" si="17"/>
        <v>Whiskey - IrishSingle Pot StillLightly Peated</v>
      </c>
    </row>
    <row r="975" spans="4:9" x14ac:dyDescent="0.15">
      <c r="D975" s="13" t="s">
        <v>261</v>
      </c>
      <c r="E975" s="13" t="s">
        <v>266</v>
      </c>
      <c r="F975" s="13" t="s">
        <v>1547</v>
      </c>
      <c r="G975" s="13" t="s">
        <v>264</v>
      </c>
      <c r="H975" s="13" t="s">
        <v>1617</v>
      </c>
      <c r="I975" t="str">
        <f t="shared" si="17"/>
        <v>Whiskey - IrishSingle Pot StillPeated</v>
      </c>
    </row>
    <row r="976" spans="4:9" x14ac:dyDescent="0.15">
      <c r="D976" s="13" t="s">
        <v>261</v>
      </c>
      <c r="E976" s="13" t="s">
        <v>266</v>
      </c>
      <c r="F976" s="13" t="s">
        <v>1547</v>
      </c>
      <c r="G976" s="13" t="s">
        <v>1542</v>
      </c>
      <c r="H976" s="13" t="s">
        <v>1618</v>
      </c>
      <c r="I976" t="str">
        <f t="shared" si="17"/>
        <v>Whiskey - IrishSingle Pot StillPeated</v>
      </c>
    </row>
    <row r="977" spans="4:9" x14ac:dyDescent="0.15">
      <c r="D977" s="13" t="s">
        <v>261</v>
      </c>
      <c r="E977" s="13" t="s">
        <v>266</v>
      </c>
      <c r="F977" s="13" t="s">
        <v>1547</v>
      </c>
      <c r="G977" s="13" t="s">
        <v>1544</v>
      </c>
      <c r="H977" s="13" t="s">
        <v>1619</v>
      </c>
      <c r="I977" t="str">
        <f t="shared" si="17"/>
        <v>Whiskey - IrishSingle Pot StillPeated</v>
      </c>
    </row>
    <row r="978" spans="4:9" x14ac:dyDescent="0.15">
      <c r="D978" s="13" t="s">
        <v>261</v>
      </c>
      <c r="E978" s="13" t="s">
        <v>266</v>
      </c>
      <c r="F978" s="13" t="s">
        <v>1547</v>
      </c>
      <c r="G978" s="13"/>
      <c r="H978" s="13" t="s">
        <v>1620</v>
      </c>
      <c r="I978" t="str">
        <f t="shared" si="17"/>
        <v>Whiskey - IrishSingle Pot StillPeated</v>
      </c>
    </row>
    <row r="979" spans="4:9" x14ac:dyDescent="0.15">
      <c r="D979" s="13" t="s">
        <v>261</v>
      </c>
      <c r="E979" s="13" t="s">
        <v>266</v>
      </c>
      <c r="F979" s="13" t="s">
        <v>1552</v>
      </c>
      <c r="G979" s="13" t="s">
        <v>264</v>
      </c>
      <c r="H979" s="13" t="s">
        <v>1621</v>
      </c>
      <c r="I979" t="str">
        <f t="shared" si="17"/>
        <v>Whiskey - IrishSingle Pot StillUnpeated</v>
      </c>
    </row>
    <row r="980" spans="4:9" x14ac:dyDescent="0.15">
      <c r="D980" s="13" t="s">
        <v>261</v>
      </c>
      <c r="E980" s="13" t="s">
        <v>266</v>
      </c>
      <c r="F980" s="13" t="s">
        <v>1552</v>
      </c>
      <c r="G980" s="13" t="s">
        <v>1542</v>
      </c>
      <c r="H980" s="13" t="s">
        <v>1622</v>
      </c>
      <c r="I980" t="str">
        <f t="shared" si="17"/>
        <v>Whiskey - IrishSingle Pot StillUnpeated</v>
      </c>
    </row>
    <row r="981" spans="4:9" x14ac:dyDescent="0.15">
      <c r="D981" s="13" t="s">
        <v>261</v>
      </c>
      <c r="E981" s="13" t="s">
        <v>266</v>
      </c>
      <c r="F981" s="13" t="s">
        <v>1552</v>
      </c>
      <c r="G981" s="13" t="s">
        <v>1544</v>
      </c>
      <c r="H981" s="13" t="s">
        <v>1623</v>
      </c>
      <c r="I981" t="str">
        <f t="shared" si="17"/>
        <v>Whiskey - IrishSingle Pot StillUnpeated</v>
      </c>
    </row>
    <row r="982" spans="4:9" x14ac:dyDescent="0.15">
      <c r="D982" s="13" t="s">
        <v>261</v>
      </c>
      <c r="E982" s="13" t="s">
        <v>266</v>
      </c>
      <c r="F982" s="13" t="s">
        <v>1552</v>
      </c>
      <c r="G982" s="13"/>
      <c r="H982" s="13" t="s">
        <v>1624</v>
      </c>
      <c r="I982" t="str">
        <f t="shared" si="17"/>
        <v>Whiskey - IrishSingle Pot StillUnpeated</v>
      </c>
    </row>
    <row r="983" spans="4:9" x14ac:dyDescent="0.15">
      <c r="D983" s="13" t="s">
        <v>258</v>
      </c>
      <c r="E983" s="13"/>
      <c r="F983" s="13"/>
      <c r="G983" s="13"/>
      <c r="H983" s="13">
        <v>29</v>
      </c>
      <c r="I983" t="str">
        <f t="shared" si="17"/>
        <v>Whiskey - USA</v>
      </c>
    </row>
    <row r="984" spans="4:9" x14ac:dyDescent="0.15">
      <c r="D984" s="13" t="s">
        <v>258</v>
      </c>
      <c r="E984" s="13" t="s">
        <v>212</v>
      </c>
      <c r="F984" s="13"/>
      <c r="G984" s="13"/>
      <c r="H984" s="13" t="s">
        <v>1633</v>
      </c>
      <c r="I984" t="str">
        <f t="shared" si="17"/>
        <v>Whiskey - USABlended</v>
      </c>
    </row>
    <row r="985" spans="4:9" x14ac:dyDescent="0.15">
      <c r="D985" s="13" t="s">
        <v>258</v>
      </c>
      <c r="E985" s="13" t="s">
        <v>212</v>
      </c>
      <c r="F985" s="13" t="s">
        <v>1540</v>
      </c>
      <c r="G985" s="13" t="s">
        <v>1626</v>
      </c>
      <c r="H985" s="13" t="s">
        <v>1627</v>
      </c>
      <c r="I985" t="str">
        <f t="shared" si="17"/>
        <v>Whiskey - USABlendedLightly Peated</v>
      </c>
    </row>
    <row r="986" spans="4:9" x14ac:dyDescent="0.15">
      <c r="D986" s="13" t="s">
        <v>258</v>
      </c>
      <c r="E986" s="13" t="s">
        <v>212</v>
      </c>
      <c r="F986" s="13" t="s">
        <v>1540</v>
      </c>
      <c r="G986" s="13"/>
      <c r="H986" s="13" t="s">
        <v>1628</v>
      </c>
      <c r="I986" t="str">
        <f t="shared" si="17"/>
        <v>Whiskey - USABlendedLightly Peated</v>
      </c>
    </row>
    <row r="987" spans="4:9" x14ac:dyDescent="0.15">
      <c r="D987" s="13" t="s">
        <v>258</v>
      </c>
      <c r="E987" s="13" t="s">
        <v>212</v>
      </c>
      <c r="F987" s="13" t="s">
        <v>1547</v>
      </c>
      <c r="G987" s="13" t="s">
        <v>1626</v>
      </c>
      <c r="H987" s="13" t="s">
        <v>1629</v>
      </c>
      <c r="I987" t="str">
        <f t="shared" si="17"/>
        <v>Whiskey - USABlendedPeated</v>
      </c>
    </row>
    <row r="988" spans="4:9" x14ac:dyDescent="0.15">
      <c r="D988" s="13" t="s">
        <v>258</v>
      </c>
      <c r="E988" s="13" t="s">
        <v>212</v>
      </c>
      <c r="F988" s="13" t="s">
        <v>1547</v>
      </c>
      <c r="G988" s="13"/>
      <c r="H988" s="13" t="s">
        <v>1630</v>
      </c>
      <c r="I988" t="str">
        <f t="shared" si="17"/>
        <v>Whiskey - USABlendedPeated</v>
      </c>
    </row>
    <row r="989" spans="4:9" x14ac:dyDescent="0.15">
      <c r="D989" s="13" t="s">
        <v>258</v>
      </c>
      <c r="E989" s="13" t="s">
        <v>212</v>
      </c>
      <c r="F989" s="13" t="s">
        <v>1552</v>
      </c>
      <c r="G989" s="13" t="s">
        <v>1626</v>
      </c>
      <c r="H989" s="13" t="s">
        <v>1631</v>
      </c>
      <c r="I989" t="str">
        <f t="shared" si="17"/>
        <v>Whiskey - USABlendedUnpeated</v>
      </c>
    </row>
    <row r="990" spans="4:9" x14ac:dyDescent="0.15">
      <c r="D990" s="13" t="s">
        <v>258</v>
      </c>
      <c r="E990" s="13" t="s">
        <v>212</v>
      </c>
      <c r="F990" s="13" t="s">
        <v>1552</v>
      </c>
      <c r="G990" s="13"/>
      <c r="H990" s="13" t="s">
        <v>1632</v>
      </c>
      <c r="I990" t="str">
        <f t="shared" si="17"/>
        <v>Whiskey - USABlendedUnpeated</v>
      </c>
    </row>
    <row r="991" spans="4:9" x14ac:dyDescent="0.15">
      <c r="D991" s="13" t="s">
        <v>258</v>
      </c>
      <c r="E991" s="13" t="s">
        <v>259</v>
      </c>
      <c r="F991" s="13"/>
      <c r="G991" s="13"/>
      <c r="H991" s="13" t="s">
        <v>1640</v>
      </c>
      <c r="I991" t="str">
        <f t="shared" si="17"/>
        <v>Whiskey - USABourbon</v>
      </c>
    </row>
    <row r="992" spans="4:9" x14ac:dyDescent="0.15">
      <c r="D992" s="13" t="s">
        <v>258</v>
      </c>
      <c r="E992" s="13" t="s">
        <v>259</v>
      </c>
      <c r="F992" s="13" t="s">
        <v>1540</v>
      </c>
      <c r="G992" s="13" t="s">
        <v>1626</v>
      </c>
      <c r="H992" s="13" t="s">
        <v>1634</v>
      </c>
      <c r="I992" t="str">
        <f t="shared" si="17"/>
        <v>Whiskey - USABourbonLightly Peated</v>
      </c>
    </row>
    <row r="993" spans="4:9" x14ac:dyDescent="0.15">
      <c r="D993" s="13" t="s">
        <v>258</v>
      </c>
      <c r="E993" s="13" t="s">
        <v>259</v>
      </c>
      <c r="F993" s="13" t="s">
        <v>1540</v>
      </c>
      <c r="G993" s="13"/>
      <c r="H993" s="13" t="s">
        <v>1635</v>
      </c>
      <c r="I993" t="str">
        <f t="shared" si="17"/>
        <v>Whiskey - USABourbonLightly Peated</v>
      </c>
    </row>
    <row r="994" spans="4:9" x14ac:dyDescent="0.15">
      <c r="D994" s="13" t="s">
        <v>258</v>
      </c>
      <c r="E994" s="13" t="s">
        <v>259</v>
      </c>
      <c r="F994" s="13" t="s">
        <v>1547</v>
      </c>
      <c r="G994" s="13" t="s">
        <v>1626</v>
      </c>
      <c r="H994" s="13" t="s">
        <v>1636</v>
      </c>
      <c r="I994" t="str">
        <f t="shared" si="17"/>
        <v>Whiskey - USABourbonPeated</v>
      </c>
    </row>
    <row r="995" spans="4:9" x14ac:dyDescent="0.15">
      <c r="D995" s="13" t="s">
        <v>258</v>
      </c>
      <c r="E995" s="13" t="s">
        <v>259</v>
      </c>
      <c r="F995" s="13" t="s">
        <v>1547</v>
      </c>
      <c r="G995" s="13"/>
      <c r="H995" s="13" t="s">
        <v>1637</v>
      </c>
      <c r="I995" t="str">
        <f t="shared" si="17"/>
        <v>Whiskey - USABourbonPeated</v>
      </c>
    </row>
    <row r="996" spans="4:9" x14ac:dyDescent="0.15">
      <c r="D996" s="13" t="s">
        <v>258</v>
      </c>
      <c r="E996" s="13" t="s">
        <v>259</v>
      </c>
      <c r="F996" s="13" t="s">
        <v>1552</v>
      </c>
      <c r="G996" s="13" t="s">
        <v>1626</v>
      </c>
      <c r="H996" s="13" t="s">
        <v>1638</v>
      </c>
      <c r="I996" t="str">
        <f t="shared" ref="I996:I1059" si="18">D996&amp;E996&amp;F996</f>
        <v>Whiskey - USABourbonUnpeated</v>
      </c>
    </row>
    <row r="997" spans="4:9" x14ac:dyDescent="0.15">
      <c r="D997" s="13" t="s">
        <v>258</v>
      </c>
      <c r="E997" s="13" t="s">
        <v>259</v>
      </c>
      <c r="F997" s="13" t="s">
        <v>1552</v>
      </c>
      <c r="G997" s="13"/>
      <c r="H997" s="13" t="s">
        <v>1639</v>
      </c>
      <c r="I997" t="str">
        <f t="shared" si="18"/>
        <v>Whiskey - USABourbonUnpeated</v>
      </c>
    </row>
    <row r="998" spans="4:9" x14ac:dyDescent="0.15">
      <c r="D998" s="13" t="s">
        <v>258</v>
      </c>
      <c r="E998" s="13" t="s">
        <v>1641</v>
      </c>
      <c r="F998" s="13"/>
      <c r="G998" s="13"/>
      <c r="H998" s="13" t="s">
        <v>1648</v>
      </c>
      <c r="I998" t="str">
        <f t="shared" si="18"/>
        <v>Whiskey - USABourbon - Straight</v>
      </c>
    </row>
    <row r="999" spans="4:9" x14ac:dyDescent="0.15">
      <c r="D999" s="13" t="s">
        <v>258</v>
      </c>
      <c r="E999" s="13" t="s">
        <v>1641</v>
      </c>
      <c r="F999" s="13" t="s">
        <v>1540</v>
      </c>
      <c r="G999" s="13" t="s">
        <v>1626</v>
      </c>
      <c r="H999" s="13" t="s">
        <v>1642</v>
      </c>
      <c r="I999" t="str">
        <f t="shared" si="18"/>
        <v>Whiskey - USABourbon - StraightLightly Peated</v>
      </c>
    </row>
    <row r="1000" spans="4:9" x14ac:dyDescent="0.15">
      <c r="D1000" s="13" t="s">
        <v>258</v>
      </c>
      <c r="E1000" s="13" t="s">
        <v>1641</v>
      </c>
      <c r="F1000" s="13" t="s">
        <v>1540</v>
      </c>
      <c r="G1000" s="13"/>
      <c r="H1000" s="13" t="s">
        <v>1643</v>
      </c>
      <c r="I1000" t="str">
        <f t="shared" si="18"/>
        <v>Whiskey - USABourbon - StraightLightly Peated</v>
      </c>
    </row>
    <row r="1001" spans="4:9" x14ac:dyDescent="0.15">
      <c r="D1001" s="13" t="s">
        <v>258</v>
      </c>
      <c r="E1001" s="13" t="s">
        <v>1641</v>
      </c>
      <c r="F1001" s="13" t="s">
        <v>1547</v>
      </c>
      <c r="G1001" s="13" t="s">
        <v>1626</v>
      </c>
      <c r="H1001" s="13" t="s">
        <v>1644</v>
      </c>
      <c r="I1001" t="str">
        <f t="shared" si="18"/>
        <v>Whiskey - USABourbon - StraightPeated</v>
      </c>
    </row>
    <row r="1002" spans="4:9" x14ac:dyDescent="0.15">
      <c r="D1002" s="13" t="s">
        <v>258</v>
      </c>
      <c r="E1002" s="13" t="s">
        <v>1641</v>
      </c>
      <c r="F1002" s="13" t="s">
        <v>1547</v>
      </c>
      <c r="G1002" s="13"/>
      <c r="H1002" s="13" t="s">
        <v>1645</v>
      </c>
      <c r="I1002" t="str">
        <f t="shared" si="18"/>
        <v>Whiskey - USABourbon - StraightPeated</v>
      </c>
    </row>
    <row r="1003" spans="4:9" x14ac:dyDescent="0.15">
      <c r="D1003" s="13" t="s">
        <v>258</v>
      </c>
      <c r="E1003" s="13" t="s">
        <v>1641</v>
      </c>
      <c r="F1003" s="13" t="s">
        <v>1552</v>
      </c>
      <c r="G1003" s="13" t="s">
        <v>1626</v>
      </c>
      <c r="H1003" s="13" t="s">
        <v>1646</v>
      </c>
      <c r="I1003" t="str">
        <f t="shared" si="18"/>
        <v>Whiskey - USABourbon - StraightUnpeated</v>
      </c>
    </row>
    <row r="1004" spans="4:9" x14ac:dyDescent="0.15">
      <c r="D1004" s="13" t="s">
        <v>258</v>
      </c>
      <c r="E1004" s="13" t="s">
        <v>1641</v>
      </c>
      <c r="F1004" s="13" t="s">
        <v>1552</v>
      </c>
      <c r="G1004" s="13"/>
      <c r="H1004" s="13" t="s">
        <v>1647</v>
      </c>
      <c r="I1004" t="str">
        <f t="shared" si="18"/>
        <v>Whiskey - USABourbon - StraightUnpeated</v>
      </c>
    </row>
    <row r="1005" spans="4:9" x14ac:dyDescent="0.15">
      <c r="D1005" s="13" t="s">
        <v>258</v>
      </c>
      <c r="E1005" s="13" t="s">
        <v>255</v>
      </c>
      <c r="F1005" s="13"/>
      <c r="G1005" s="13"/>
      <c r="H1005" s="13" t="s">
        <v>1652</v>
      </c>
      <c r="I1005" t="str">
        <f t="shared" si="18"/>
        <v>Whiskey - USARye</v>
      </c>
    </row>
    <row r="1006" spans="4:9" x14ac:dyDescent="0.15">
      <c r="D1006" s="13" t="s">
        <v>258</v>
      </c>
      <c r="E1006" s="13" t="s">
        <v>255</v>
      </c>
      <c r="F1006" s="13" t="s">
        <v>1540</v>
      </c>
      <c r="G1006" s="13"/>
      <c r="H1006" s="13" t="s">
        <v>1649</v>
      </c>
      <c r="I1006" t="str">
        <f t="shared" si="18"/>
        <v>Whiskey - USARyeLightly Peated</v>
      </c>
    </row>
    <row r="1007" spans="4:9" x14ac:dyDescent="0.15">
      <c r="D1007" s="13" t="s">
        <v>258</v>
      </c>
      <c r="E1007" s="13" t="s">
        <v>255</v>
      </c>
      <c r="F1007" s="13" t="s">
        <v>1547</v>
      </c>
      <c r="G1007" s="13"/>
      <c r="H1007" s="13" t="s">
        <v>1650</v>
      </c>
      <c r="I1007" t="str">
        <f t="shared" si="18"/>
        <v>Whiskey - USARyePeated</v>
      </c>
    </row>
    <row r="1008" spans="4:9" x14ac:dyDescent="0.15">
      <c r="D1008" s="13" t="s">
        <v>258</v>
      </c>
      <c r="E1008" s="13" t="s">
        <v>255</v>
      </c>
      <c r="F1008" s="13" t="s">
        <v>1552</v>
      </c>
      <c r="G1008" s="13"/>
      <c r="H1008" s="13" t="s">
        <v>1651</v>
      </c>
      <c r="I1008" t="str">
        <f t="shared" si="18"/>
        <v>Whiskey - USARyeUnpeated</v>
      </c>
    </row>
    <row r="1009" spans="4:9" x14ac:dyDescent="0.15">
      <c r="D1009" s="13" t="s">
        <v>258</v>
      </c>
      <c r="E1009" s="13" t="s">
        <v>268</v>
      </c>
      <c r="F1009" s="13"/>
      <c r="G1009" s="13"/>
      <c r="H1009" s="13" t="s">
        <v>1659</v>
      </c>
      <c r="I1009" t="str">
        <f t="shared" si="18"/>
        <v>Whiskey - USASingle Grain</v>
      </c>
    </row>
    <row r="1010" spans="4:9" x14ac:dyDescent="0.15">
      <c r="D1010" s="13" t="s">
        <v>258</v>
      </c>
      <c r="E1010" s="13" t="s">
        <v>268</v>
      </c>
      <c r="F1010" s="13" t="s">
        <v>1540</v>
      </c>
      <c r="G1010" s="13" t="s">
        <v>1626</v>
      </c>
      <c r="H1010" s="13" t="s">
        <v>1653</v>
      </c>
      <c r="I1010" t="str">
        <f t="shared" si="18"/>
        <v>Whiskey - USASingle GrainLightly Peated</v>
      </c>
    </row>
    <row r="1011" spans="4:9" x14ac:dyDescent="0.15">
      <c r="D1011" s="13" t="s">
        <v>258</v>
      </c>
      <c r="E1011" s="13" t="s">
        <v>268</v>
      </c>
      <c r="F1011" s="13" t="s">
        <v>1540</v>
      </c>
      <c r="G1011" s="13"/>
      <c r="H1011" s="13" t="s">
        <v>1654</v>
      </c>
      <c r="I1011" t="str">
        <f t="shared" si="18"/>
        <v>Whiskey - USASingle GrainLightly Peated</v>
      </c>
    </row>
    <row r="1012" spans="4:9" x14ac:dyDescent="0.15">
      <c r="D1012" s="13" t="s">
        <v>258</v>
      </c>
      <c r="E1012" s="13" t="s">
        <v>268</v>
      </c>
      <c r="F1012" s="13" t="s">
        <v>1547</v>
      </c>
      <c r="G1012" s="13" t="s">
        <v>1626</v>
      </c>
      <c r="H1012" s="13" t="s">
        <v>1655</v>
      </c>
      <c r="I1012" t="str">
        <f t="shared" si="18"/>
        <v>Whiskey - USASingle GrainPeated</v>
      </c>
    </row>
    <row r="1013" spans="4:9" x14ac:dyDescent="0.15">
      <c r="D1013" s="13" t="s">
        <v>258</v>
      </c>
      <c r="E1013" s="13" t="s">
        <v>268</v>
      </c>
      <c r="F1013" s="13" t="s">
        <v>1547</v>
      </c>
      <c r="G1013" s="13"/>
      <c r="H1013" s="13" t="s">
        <v>1656</v>
      </c>
      <c r="I1013" t="str">
        <f t="shared" si="18"/>
        <v>Whiskey - USASingle GrainPeated</v>
      </c>
    </row>
    <row r="1014" spans="4:9" x14ac:dyDescent="0.15">
      <c r="D1014" s="13" t="s">
        <v>258</v>
      </c>
      <c r="E1014" s="13" t="s">
        <v>268</v>
      </c>
      <c r="F1014" s="13" t="s">
        <v>1552</v>
      </c>
      <c r="G1014" s="13" t="s">
        <v>1626</v>
      </c>
      <c r="H1014" s="13" t="s">
        <v>1657</v>
      </c>
      <c r="I1014" t="str">
        <f t="shared" si="18"/>
        <v>Whiskey - USASingle GrainUnpeated</v>
      </c>
    </row>
    <row r="1015" spans="4:9" x14ac:dyDescent="0.15">
      <c r="D1015" s="13" t="s">
        <v>258</v>
      </c>
      <c r="E1015" s="13" t="s">
        <v>268</v>
      </c>
      <c r="F1015" s="13" t="s">
        <v>1552</v>
      </c>
      <c r="G1015" s="13"/>
      <c r="H1015" s="13" t="s">
        <v>1658</v>
      </c>
      <c r="I1015" t="str">
        <f t="shared" si="18"/>
        <v>Whiskey - USASingle GrainUnpeated</v>
      </c>
    </row>
    <row r="1016" spans="4:9" x14ac:dyDescent="0.15">
      <c r="D1016" s="13" t="s">
        <v>258</v>
      </c>
      <c r="E1016" s="13" t="s">
        <v>260</v>
      </c>
      <c r="F1016" s="13"/>
      <c r="G1016" s="13"/>
      <c r="H1016" s="13" t="s">
        <v>1666</v>
      </c>
      <c r="I1016" t="str">
        <f t="shared" si="18"/>
        <v>Whiskey - USASingle Malt</v>
      </c>
    </row>
    <row r="1017" spans="4:9" x14ac:dyDescent="0.15">
      <c r="D1017" s="13" t="s">
        <v>258</v>
      </c>
      <c r="E1017" s="13" t="s">
        <v>260</v>
      </c>
      <c r="F1017" s="13" t="s">
        <v>1540</v>
      </c>
      <c r="G1017" s="13" t="s">
        <v>1626</v>
      </c>
      <c r="H1017" s="13" t="s">
        <v>1660</v>
      </c>
      <c r="I1017" t="str">
        <f t="shared" si="18"/>
        <v>Whiskey - USASingle MaltLightly Peated</v>
      </c>
    </row>
    <row r="1018" spans="4:9" x14ac:dyDescent="0.15">
      <c r="D1018" s="13" t="s">
        <v>258</v>
      </c>
      <c r="E1018" s="13" t="s">
        <v>260</v>
      </c>
      <c r="F1018" s="13" t="s">
        <v>1540</v>
      </c>
      <c r="G1018" s="13"/>
      <c r="H1018" s="13" t="s">
        <v>1661</v>
      </c>
      <c r="I1018" t="str">
        <f t="shared" si="18"/>
        <v>Whiskey - USASingle MaltLightly Peated</v>
      </c>
    </row>
    <row r="1019" spans="4:9" x14ac:dyDescent="0.15">
      <c r="D1019" s="13" t="s">
        <v>258</v>
      </c>
      <c r="E1019" s="13" t="s">
        <v>260</v>
      </c>
      <c r="F1019" s="13" t="s">
        <v>1547</v>
      </c>
      <c r="G1019" s="13" t="s">
        <v>1626</v>
      </c>
      <c r="H1019" s="13" t="s">
        <v>1662</v>
      </c>
      <c r="I1019" t="str">
        <f t="shared" si="18"/>
        <v>Whiskey - USASingle MaltPeated</v>
      </c>
    </row>
    <row r="1020" spans="4:9" x14ac:dyDescent="0.15">
      <c r="D1020" s="13" t="s">
        <v>258</v>
      </c>
      <c r="E1020" s="13" t="s">
        <v>260</v>
      </c>
      <c r="F1020" s="13" t="s">
        <v>1547</v>
      </c>
      <c r="G1020" s="13"/>
      <c r="H1020" s="13" t="s">
        <v>1663</v>
      </c>
      <c r="I1020" t="str">
        <f t="shared" si="18"/>
        <v>Whiskey - USASingle MaltPeated</v>
      </c>
    </row>
    <row r="1021" spans="4:9" x14ac:dyDescent="0.15">
      <c r="D1021" s="13" t="s">
        <v>258</v>
      </c>
      <c r="E1021" s="13" t="s">
        <v>260</v>
      </c>
      <c r="F1021" s="13" t="s">
        <v>1552</v>
      </c>
      <c r="G1021" s="13" t="s">
        <v>1626</v>
      </c>
      <c r="H1021" s="13" t="s">
        <v>1664</v>
      </c>
      <c r="I1021" t="str">
        <f t="shared" si="18"/>
        <v>Whiskey - USASingle MaltUnpeated</v>
      </c>
    </row>
    <row r="1022" spans="4:9" x14ac:dyDescent="0.15">
      <c r="D1022" s="13" t="s">
        <v>258</v>
      </c>
      <c r="E1022" s="13" t="s">
        <v>260</v>
      </c>
      <c r="F1022" s="13" t="s">
        <v>1552</v>
      </c>
      <c r="G1022" s="13"/>
      <c r="H1022" s="13" t="s">
        <v>1665</v>
      </c>
      <c r="I1022" t="str">
        <f t="shared" si="18"/>
        <v>Whiskey - USASingle MaltUnpeated</v>
      </c>
    </row>
    <row r="1023" spans="4:9" x14ac:dyDescent="0.15">
      <c r="D1023" s="13" t="s">
        <v>258</v>
      </c>
      <c r="E1023" s="13" t="s">
        <v>1667</v>
      </c>
      <c r="F1023" s="13"/>
      <c r="G1023" s="13"/>
      <c r="H1023" s="13" t="s">
        <v>1671</v>
      </c>
      <c r="I1023" t="str">
        <f t="shared" si="18"/>
        <v>Whiskey - USATennessee Whiskey</v>
      </c>
    </row>
    <row r="1024" spans="4:9" x14ac:dyDescent="0.15">
      <c r="D1024" s="13" t="s">
        <v>258</v>
      </c>
      <c r="E1024" s="13" t="s">
        <v>1667</v>
      </c>
      <c r="F1024" s="13" t="s">
        <v>1540</v>
      </c>
      <c r="G1024" s="13"/>
      <c r="H1024" s="13" t="s">
        <v>1668</v>
      </c>
      <c r="I1024" t="str">
        <f t="shared" si="18"/>
        <v>Whiskey - USATennessee WhiskeyLightly Peated</v>
      </c>
    </row>
    <row r="1025" spans="4:9" x14ac:dyDescent="0.15">
      <c r="D1025" s="13" t="s">
        <v>258</v>
      </c>
      <c r="E1025" s="13" t="s">
        <v>1667</v>
      </c>
      <c r="F1025" s="13" t="s">
        <v>1547</v>
      </c>
      <c r="G1025" s="13"/>
      <c r="H1025" s="13" t="s">
        <v>1669</v>
      </c>
      <c r="I1025" t="str">
        <f t="shared" si="18"/>
        <v>Whiskey - USATennessee WhiskeyPeated</v>
      </c>
    </row>
    <row r="1026" spans="4:9" x14ac:dyDescent="0.15">
      <c r="D1026" s="13" t="s">
        <v>258</v>
      </c>
      <c r="E1026" s="13" t="s">
        <v>1667</v>
      </c>
      <c r="F1026" s="13" t="s">
        <v>1552</v>
      </c>
      <c r="G1026" s="13"/>
      <c r="H1026" s="13" t="s">
        <v>1670</v>
      </c>
      <c r="I1026" t="str">
        <f t="shared" si="18"/>
        <v>Whiskey - USATennessee WhiskeyUnpeated</v>
      </c>
    </row>
    <row r="1027" spans="4:9" x14ac:dyDescent="0.15">
      <c r="D1027" s="13" t="s">
        <v>1672</v>
      </c>
      <c r="E1027" s="13" t="s">
        <v>212</v>
      </c>
      <c r="F1027" s="13"/>
      <c r="G1027" s="13"/>
      <c r="H1027" s="13" t="s">
        <v>1685</v>
      </c>
      <c r="I1027" t="str">
        <f t="shared" si="18"/>
        <v>Whiskey - WorldwideBlended</v>
      </c>
    </row>
    <row r="1028" spans="4:9" x14ac:dyDescent="0.15">
      <c r="D1028" s="13" t="s">
        <v>1672</v>
      </c>
      <c r="E1028" s="13" t="s">
        <v>212</v>
      </c>
      <c r="F1028" s="13" t="s">
        <v>1540</v>
      </c>
      <c r="G1028" s="13" t="s">
        <v>264</v>
      </c>
      <c r="H1028" s="13" t="s">
        <v>1673</v>
      </c>
      <c r="I1028" t="str">
        <f t="shared" si="18"/>
        <v>Whiskey - WorldwideBlendedLightly Peated</v>
      </c>
    </row>
    <row r="1029" spans="4:9" x14ac:dyDescent="0.15">
      <c r="D1029" s="13" t="s">
        <v>1672</v>
      </c>
      <c r="E1029" s="13" t="s">
        <v>212</v>
      </c>
      <c r="F1029" s="13" t="s">
        <v>1540</v>
      </c>
      <c r="G1029" s="13" t="s">
        <v>1542</v>
      </c>
      <c r="H1029" s="13" t="s">
        <v>1674</v>
      </c>
      <c r="I1029" t="str">
        <f t="shared" si="18"/>
        <v>Whiskey - WorldwideBlendedLightly Peated</v>
      </c>
    </row>
    <row r="1030" spans="4:9" x14ac:dyDescent="0.15">
      <c r="D1030" s="13" t="s">
        <v>1672</v>
      </c>
      <c r="E1030" s="13" t="s">
        <v>212</v>
      </c>
      <c r="F1030" s="13" t="s">
        <v>1540</v>
      </c>
      <c r="G1030" s="13" t="s">
        <v>1544</v>
      </c>
      <c r="H1030" s="13" t="s">
        <v>1675</v>
      </c>
      <c r="I1030" t="str">
        <f t="shared" si="18"/>
        <v>Whiskey - WorldwideBlendedLightly Peated</v>
      </c>
    </row>
    <row r="1031" spans="4:9" x14ac:dyDescent="0.15">
      <c r="D1031" s="13" t="s">
        <v>1672</v>
      </c>
      <c r="E1031" s="13" t="s">
        <v>212</v>
      </c>
      <c r="F1031" s="13" t="s">
        <v>1540</v>
      </c>
      <c r="G1031" s="13"/>
      <c r="H1031" s="13" t="s">
        <v>1676</v>
      </c>
      <c r="I1031" t="str">
        <f t="shared" si="18"/>
        <v>Whiskey - WorldwideBlendedLightly Peated</v>
      </c>
    </row>
    <row r="1032" spans="4:9" x14ac:dyDescent="0.15">
      <c r="D1032" s="13" t="s">
        <v>1672</v>
      </c>
      <c r="E1032" s="13" t="s">
        <v>212</v>
      </c>
      <c r="F1032" s="13" t="s">
        <v>1547</v>
      </c>
      <c r="G1032" s="13" t="s">
        <v>264</v>
      </c>
      <c r="H1032" s="13" t="s">
        <v>1677</v>
      </c>
      <c r="I1032" t="str">
        <f t="shared" si="18"/>
        <v>Whiskey - WorldwideBlendedPeated</v>
      </c>
    </row>
    <row r="1033" spans="4:9" x14ac:dyDescent="0.15">
      <c r="D1033" s="13" t="s">
        <v>1672</v>
      </c>
      <c r="E1033" s="13" t="s">
        <v>212</v>
      </c>
      <c r="F1033" s="13" t="s">
        <v>1547</v>
      </c>
      <c r="G1033" s="13" t="s">
        <v>1542</v>
      </c>
      <c r="H1033" s="13" t="s">
        <v>1678</v>
      </c>
      <c r="I1033" t="str">
        <f t="shared" si="18"/>
        <v>Whiskey - WorldwideBlendedPeated</v>
      </c>
    </row>
    <row r="1034" spans="4:9" x14ac:dyDescent="0.15">
      <c r="D1034" s="13" t="s">
        <v>1672</v>
      </c>
      <c r="E1034" s="13" t="s">
        <v>212</v>
      </c>
      <c r="F1034" s="13" t="s">
        <v>1547</v>
      </c>
      <c r="G1034" s="13" t="s">
        <v>1544</v>
      </c>
      <c r="H1034" s="13" t="s">
        <v>1679</v>
      </c>
      <c r="I1034" t="str">
        <f t="shared" si="18"/>
        <v>Whiskey - WorldwideBlendedPeated</v>
      </c>
    </row>
    <row r="1035" spans="4:9" x14ac:dyDescent="0.15">
      <c r="D1035" s="13" t="s">
        <v>1672</v>
      </c>
      <c r="E1035" s="13" t="s">
        <v>212</v>
      </c>
      <c r="F1035" s="13" t="s">
        <v>1547</v>
      </c>
      <c r="G1035" s="13"/>
      <c r="H1035" s="13" t="s">
        <v>1680</v>
      </c>
      <c r="I1035" t="str">
        <f t="shared" si="18"/>
        <v>Whiskey - WorldwideBlendedPeated</v>
      </c>
    </row>
    <row r="1036" spans="4:9" x14ac:dyDescent="0.15">
      <c r="D1036" s="13" t="s">
        <v>1672</v>
      </c>
      <c r="E1036" s="13" t="s">
        <v>212</v>
      </c>
      <c r="F1036" s="13" t="s">
        <v>1552</v>
      </c>
      <c r="G1036" s="13" t="s">
        <v>264</v>
      </c>
      <c r="H1036" s="13" t="s">
        <v>1681</v>
      </c>
      <c r="I1036" t="str">
        <f t="shared" si="18"/>
        <v>Whiskey - WorldwideBlendedUnpeated</v>
      </c>
    </row>
    <row r="1037" spans="4:9" x14ac:dyDescent="0.15">
      <c r="D1037" s="13" t="s">
        <v>1672</v>
      </c>
      <c r="E1037" s="13" t="s">
        <v>212</v>
      </c>
      <c r="F1037" s="13" t="s">
        <v>1552</v>
      </c>
      <c r="G1037" s="13" t="s">
        <v>1542</v>
      </c>
      <c r="H1037" s="13" t="s">
        <v>1682</v>
      </c>
      <c r="I1037" t="str">
        <f t="shared" si="18"/>
        <v>Whiskey - WorldwideBlendedUnpeated</v>
      </c>
    </row>
    <row r="1038" spans="4:9" x14ac:dyDescent="0.15">
      <c r="D1038" s="13" t="s">
        <v>1672</v>
      </c>
      <c r="E1038" s="13" t="s">
        <v>212</v>
      </c>
      <c r="F1038" s="13" t="s">
        <v>1552</v>
      </c>
      <c r="G1038" s="13" t="s">
        <v>1544</v>
      </c>
      <c r="H1038" s="13" t="s">
        <v>1683</v>
      </c>
      <c r="I1038" t="str">
        <f t="shared" si="18"/>
        <v>Whiskey - WorldwideBlendedUnpeated</v>
      </c>
    </row>
    <row r="1039" spans="4:9" x14ac:dyDescent="0.15">
      <c r="D1039" s="13" t="s">
        <v>1672</v>
      </c>
      <c r="E1039" s="13" t="s">
        <v>212</v>
      </c>
      <c r="F1039" s="13" t="s">
        <v>1552</v>
      </c>
      <c r="G1039" s="13"/>
      <c r="H1039" s="13" t="s">
        <v>1684</v>
      </c>
      <c r="I1039" t="str">
        <f t="shared" si="18"/>
        <v>Whiskey - WorldwideBlendedUnpeated</v>
      </c>
    </row>
    <row r="1040" spans="4:9" x14ac:dyDescent="0.15">
      <c r="D1040" s="13" t="s">
        <v>1672</v>
      </c>
      <c r="E1040" s="13" t="s">
        <v>1558</v>
      </c>
      <c r="F1040" s="13"/>
      <c r="G1040" s="13"/>
      <c r="H1040" s="13" t="s">
        <v>2115</v>
      </c>
      <c r="I1040" t="str">
        <f t="shared" si="18"/>
        <v>Whiskey - WorldwideBlended Grain</v>
      </c>
    </row>
    <row r="1041" spans="4:9" x14ac:dyDescent="0.15">
      <c r="D1041" s="13" t="s">
        <v>1672</v>
      </c>
      <c r="E1041" s="13" t="s">
        <v>1558</v>
      </c>
      <c r="F1041" s="13" t="s">
        <v>1540</v>
      </c>
      <c r="G1041" s="13" t="s">
        <v>264</v>
      </c>
      <c r="H1041" s="13" t="s">
        <v>2103</v>
      </c>
      <c r="I1041" t="str">
        <f t="shared" si="18"/>
        <v>Whiskey - WorldwideBlended GrainLightly Peated</v>
      </c>
    </row>
    <row r="1042" spans="4:9" x14ac:dyDescent="0.15">
      <c r="D1042" s="13" t="s">
        <v>1672</v>
      </c>
      <c r="E1042" s="13" t="s">
        <v>1558</v>
      </c>
      <c r="F1042" s="13" t="s">
        <v>1540</v>
      </c>
      <c r="G1042" s="13" t="s">
        <v>1542</v>
      </c>
      <c r="H1042" s="13" t="s">
        <v>2104</v>
      </c>
      <c r="I1042" t="str">
        <f t="shared" si="18"/>
        <v>Whiskey - WorldwideBlended GrainLightly Peated</v>
      </c>
    </row>
    <row r="1043" spans="4:9" x14ac:dyDescent="0.15">
      <c r="D1043" s="13" t="s">
        <v>1672</v>
      </c>
      <c r="E1043" s="13" t="s">
        <v>1558</v>
      </c>
      <c r="F1043" s="13" t="s">
        <v>1540</v>
      </c>
      <c r="G1043" s="13" t="s">
        <v>1544</v>
      </c>
      <c r="H1043" s="13" t="s">
        <v>2105</v>
      </c>
      <c r="I1043" t="str">
        <f t="shared" si="18"/>
        <v>Whiskey - WorldwideBlended GrainLightly Peated</v>
      </c>
    </row>
    <row r="1044" spans="4:9" x14ac:dyDescent="0.15">
      <c r="D1044" s="13" t="s">
        <v>1672</v>
      </c>
      <c r="E1044" s="13" t="s">
        <v>1558</v>
      </c>
      <c r="F1044" s="13" t="s">
        <v>1540</v>
      </c>
      <c r="G1044" s="13"/>
      <c r="H1044" s="13" t="s">
        <v>2106</v>
      </c>
      <c r="I1044" t="str">
        <f t="shared" si="18"/>
        <v>Whiskey - WorldwideBlended GrainLightly Peated</v>
      </c>
    </row>
    <row r="1045" spans="4:9" x14ac:dyDescent="0.15">
      <c r="D1045" s="13" t="s">
        <v>1672</v>
      </c>
      <c r="E1045" s="13" t="s">
        <v>1558</v>
      </c>
      <c r="F1045" s="13" t="s">
        <v>1547</v>
      </c>
      <c r="G1045" s="13" t="s">
        <v>264</v>
      </c>
      <c r="H1045" s="13" t="s">
        <v>2107</v>
      </c>
      <c r="I1045" t="str">
        <f t="shared" si="18"/>
        <v>Whiskey - WorldwideBlended GrainPeated</v>
      </c>
    </row>
    <row r="1046" spans="4:9" x14ac:dyDescent="0.15">
      <c r="D1046" s="13" t="s">
        <v>1672</v>
      </c>
      <c r="E1046" s="13" t="s">
        <v>1558</v>
      </c>
      <c r="F1046" s="13" t="s">
        <v>1547</v>
      </c>
      <c r="G1046" s="13" t="s">
        <v>1542</v>
      </c>
      <c r="H1046" s="13" t="s">
        <v>2108</v>
      </c>
      <c r="I1046" t="str">
        <f t="shared" si="18"/>
        <v>Whiskey - WorldwideBlended GrainPeated</v>
      </c>
    </row>
    <row r="1047" spans="4:9" x14ac:dyDescent="0.15">
      <c r="D1047" s="13" t="s">
        <v>1672</v>
      </c>
      <c r="E1047" s="13" t="s">
        <v>1558</v>
      </c>
      <c r="F1047" s="13" t="s">
        <v>1547</v>
      </c>
      <c r="G1047" s="13" t="s">
        <v>1544</v>
      </c>
      <c r="H1047" s="13" t="s">
        <v>2109</v>
      </c>
      <c r="I1047" t="str">
        <f t="shared" si="18"/>
        <v>Whiskey - WorldwideBlended GrainPeated</v>
      </c>
    </row>
    <row r="1048" spans="4:9" x14ac:dyDescent="0.15">
      <c r="D1048" s="13" t="s">
        <v>1672</v>
      </c>
      <c r="E1048" s="13" t="s">
        <v>1558</v>
      </c>
      <c r="F1048" s="13" t="s">
        <v>1547</v>
      </c>
      <c r="G1048" s="13"/>
      <c r="H1048" s="13" t="s">
        <v>2110</v>
      </c>
      <c r="I1048" t="str">
        <f t="shared" si="18"/>
        <v>Whiskey - WorldwideBlended GrainPeated</v>
      </c>
    </row>
    <row r="1049" spans="4:9" x14ac:dyDescent="0.15">
      <c r="D1049" s="13" t="s">
        <v>1672</v>
      </c>
      <c r="E1049" s="13" t="s">
        <v>1558</v>
      </c>
      <c r="F1049" s="13" t="s">
        <v>1552</v>
      </c>
      <c r="G1049" s="13" t="s">
        <v>264</v>
      </c>
      <c r="H1049" s="13" t="s">
        <v>2111</v>
      </c>
      <c r="I1049" t="str">
        <f t="shared" si="18"/>
        <v>Whiskey - WorldwideBlended GrainUnpeated</v>
      </c>
    </row>
    <row r="1050" spans="4:9" x14ac:dyDescent="0.15">
      <c r="D1050" s="13" t="s">
        <v>1672</v>
      </c>
      <c r="E1050" s="13" t="s">
        <v>1558</v>
      </c>
      <c r="F1050" s="13" t="s">
        <v>1552</v>
      </c>
      <c r="G1050" s="13" t="s">
        <v>1542</v>
      </c>
      <c r="H1050" s="13" t="s">
        <v>2112</v>
      </c>
      <c r="I1050" t="str">
        <f t="shared" si="18"/>
        <v>Whiskey - WorldwideBlended GrainUnpeated</v>
      </c>
    </row>
    <row r="1051" spans="4:9" x14ac:dyDescent="0.15">
      <c r="D1051" s="13" t="s">
        <v>1672</v>
      </c>
      <c r="E1051" s="13" t="s">
        <v>1558</v>
      </c>
      <c r="F1051" s="13" t="s">
        <v>1552</v>
      </c>
      <c r="G1051" s="13" t="s">
        <v>1544</v>
      </c>
      <c r="H1051" s="13" t="s">
        <v>2113</v>
      </c>
      <c r="I1051" t="str">
        <f t="shared" si="18"/>
        <v>Whiskey - WorldwideBlended GrainUnpeated</v>
      </c>
    </row>
    <row r="1052" spans="4:9" x14ac:dyDescent="0.15">
      <c r="D1052" s="13" t="s">
        <v>1672</v>
      </c>
      <c r="E1052" s="13" t="s">
        <v>1558</v>
      </c>
      <c r="F1052" s="13" t="s">
        <v>1552</v>
      </c>
      <c r="G1052" s="13"/>
      <c r="H1052" s="13" t="s">
        <v>2114</v>
      </c>
      <c r="I1052" t="str">
        <f t="shared" si="18"/>
        <v>Whiskey - WorldwideBlended GrainUnpeated</v>
      </c>
    </row>
    <row r="1053" spans="4:9" x14ac:dyDescent="0.15">
      <c r="D1053" s="13" t="s">
        <v>1672</v>
      </c>
      <c r="E1053" s="13" t="s">
        <v>1572</v>
      </c>
      <c r="F1053" s="13"/>
      <c r="G1053" s="13"/>
      <c r="H1053" s="13" t="s">
        <v>1698</v>
      </c>
      <c r="I1053" t="str">
        <f t="shared" si="18"/>
        <v>Whiskey - WorldwideBlended Malt</v>
      </c>
    </row>
    <row r="1054" spans="4:9" x14ac:dyDescent="0.15">
      <c r="D1054" s="13" t="s">
        <v>1672</v>
      </c>
      <c r="E1054" s="13" t="s">
        <v>1572</v>
      </c>
      <c r="F1054" s="13" t="s">
        <v>1540</v>
      </c>
      <c r="G1054" s="13" t="s">
        <v>264</v>
      </c>
      <c r="H1054" s="13" t="s">
        <v>1686</v>
      </c>
      <c r="I1054" t="str">
        <f t="shared" si="18"/>
        <v>Whiskey - WorldwideBlended MaltLightly Peated</v>
      </c>
    </row>
    <row r="1055" spans="4:9" x14ac:dyDescent="0.15">
      <c r="D1055" s="13" t="s">
        <v>1672</v>
      </c>
      <c r="E1055" s="13" t="s">
        <v>1572</v>
      </c>
      <c r="F1055" s="13" t="s">
        <v>1540</v>
      </c>
      <c r="G1055" s="13" t="s">
        <v>1542</v>
      </c>
      <c r="H1055" s="13" t="s">
        <v>1687</v>
      </c>
      <c r="I1055" t="str">
        <f t="shared" si="18"/>
        <v>Whiskey - WorldwideBlended MaltLightly Peated</v>
      </c>
    </row>
    <row r="1056" spans="4:9" x14ac:dyDescent="0.15">
      <c r="D1056" s="13" t="s">
        <v>1672</v>
      </c>
      <c r="E1056" s="13" t="s">
        <v>1572</v>
      </c>
      <c r="F1056" s="13" t="s">
        <v>1540</v>
      </c>
      <c r="G1056" s="13" t="s">
        <v>1544</v>
      </c>
      <c r="H1056" s="13" t="s">
        <v>1688</v>
      </c>
      <c r="I1056" t="str">
        <f t="shared" si="18"/>
        <v>Whiskey - WorldwideBlended MaltLightly Peated</v>
      </c>
    </row>
    <row r="1057" spans="3:9" x14ac:dyDescent="0.15">
      <c r="D1057" s="13" t="s">
        <v>1672</v>
      </c>
      <c r="E1057" s="13" t="s">
        <v>1572</v>
      </c>
      <c r="F1057" s="13" t="s">
        <v>1540</v>
      </c>
      <c r="G1057" s="13"/>
      <c r="H1057" s="13" t="s">
        <v>1689</v>
      </c>
      <c r="I1057" t="str">
        <f t="shared" si="18"/>
        <v>Whiskey - WorldwideBlended MaltLightly Peated</v>
      </c>
    </row>
    <row r="1058" spans="3:9" x14ac:dyDescent="0.15">
      <c r="D1058" s="13" t="s">
        <v>1672</v>
      </c>
      <c r="E1058" s="13" t="s">
        <v>1572</v>
      </c>
      <c r="F1058" s="13" t="s">
        <v>1547</v>
      </c>
      <c r="G1058" s="13" t="s">
        <v>264</v>
      </c>
      <c r="H1058" s="13" t="s">
        <v>1690</v>
      </c>
      <c r="I1058" t="str">
        <f t="shared" si="18"/>
        <v>Whiskey - WorldwideBlended MaltPeated</v>
      </c>
    </row>
    <row r="1059" spans="3:9" x14ac:dyDescent="0.15">
      <c r="D1059" s="13" t="s">
        <v>1672</v>
      </c>
      <c r="E1059" s="13" t="s">
        <v>1572</v>
      </c>
      <c r="F1059" s="13" t="s">
        <v>1547</v>
      </c>
      <c r="G1059" s="13" t="s">
        <v>1542</v>
      </c>
      <c r="H1059" s="13" t="s">
        <v>1691</v>
      </c>
      <c r="I1059" t="str">
        <f t="shared" si="18"/>
        <v>Whiskey - WorldwideBlended MaltPeated</v>
      </c>
    </row>
    <row r="1060" spans="3:9" x14ac:dyDescent="0.15">
      <c r="D1060" s="13" t="s">
        <v>1672</v>
      </c>
      <c r="E1060" s="13" t="s">
        <v>1572</v>
      </c>
      <c r="F1060" s="13" t="s">
        <v>1547</v>
      </c>
      <c r="G1060" s="13" t="s">
        <v>1544</v>
      </c>
      <c r="H1060" s="13" t="s">
        <v>1692</v>
      </c>
      <c r="I1060" t="str">
        <f t="shared" ref="I1060:I1135" si="19">D1060&amp;E1060&amp;F1060</f>
        <v>Whiskey - WorldwideBlended MaltPeated</v>
      </c>
    </row>
    <row r="1061" spans="3:9" x14ac:dyDescent="0.15">
      <c r="D1061" s="13" t="s">
        <v>1672</v>
      </c>
      <c r="E1061" s="13" t="s">
        <v>1572</v>
      </c>
      <c r="F1061" s="13" t="s">
        <v>1547</v>
      </c>
      <c r="G1061" s="13"/>
      <c r="H1061" s="13" t="s">
        <v>1693</v>
      </c>
      <c r="I1061" t="str">
        <f t="shared" si="19"/>
        <v>Whiskey - WorldwideBlended MaltPeated</v>
      </c>
    </row>
    <row r="1062" spans="3:9" x14ac:dyDescent="0.15">
      <c r="D1062" s="13" t="s">
        <v>1672</v>
      </c>
      <c r="E1062" s="13" t="s">
        <v>1572</v>
      </c>
      <c r="F1062" s="13" t="s">
        <v>1552</v>
      </c>
      <c r="G1062" s="13" t="s">
        <v>264</v>
      </c>
      <c r="H1062" s="13" t="s">
        <v>1694</v>
      </c>
      <c r="I1062" t="str">
        <f t="shared" si="19"/>
        <v>Whiskey - WorldwideBlended MaltUnpeated</v>
      </c>
    </row>
    <row r="1063" spans="3:9" x14ac:dyDescent="0.15">
      <c r="D1063" s="13" t="s">
        <v>1672</v>
      </c>
      <c r="E1063" s="13" t="s">
        <v>1572</v>
      </c>
      <c r="F1063" s="13" t="s">
        <v>1552</v>
      </c>
      <c r="G1063" s="13" t="s">
        <v>1542</v>
      </c>
      <c r="H1063" s="13" t="s">
        <v>1695</v>
      </c>
      <c r="I1063" t="str">
        <f t="shared" si="19"/>
        <v>Whiskey - WorldwideBlended MaltUnpeated</v>
      </c>
    </row>
    <row r="1064" spans="3:9" x14ac:dyDescent="0.15">
      <c r="D1064" s="13" t="s">
        <v>1672</v>
      </c>
      <c r="E1064" s="13" t="s">
        <v>1572</v>
      </c>
      <c r="F1064" s="13" t="s">
        <v>1552</v>
      </c>
      <c r="G1064" s="13" t="s">
        <v>1544</v>
      </c>
      <c r="H1064" s="13" t="s">
        <v>1696</v>
      </c>
      <c r="I1064" t="str">
        <f t="shared" si="19"/>
        <v>Whiskey - WorldwideBlended MaltUnpeated</v>
      </c>
    </row>
    <row r="1065" spans="3:9" x14ac:dyDescent="0.15">
      <c r="D1065" s="13" t="s">
        <v>1672</v>
      </c>
      <c r="E1065" s="13" t="s">
        <v>1572</v>
      </c>
      <c r="F1065" s="13" t="s">
        <v>1552</v>
      </c>
      <c r="G1065" s="13"/>
      <c r="H1065" s="13" t="s">
        <v>1697</v>
      </c>
      <c r="I1065" t="str">
        <f t="shared" si="19"/>
        <v>Whiskey - WorldwideBlended MaltUnpeated</v>
      </c>
    </row>
    <row r="1066" spans="3:9" x14ac:dyDescent="0.15">
      <c r="C1066" s="164"/>
      <c r="D1066" s="13" t="s">
        <v>1672</v>
      </c>
      <c r="E1066" s="13" t="s">
        <v>262</v>
      </c>
      <c r="F1066" s="13"/>
      <c r="G1066" s="13"/>
      <c r="H1066" s="13" t="s">
        <v>1699</v>
      </c>
      <c r="I1066" s="13" t="s">
        <v>2116</v>
      </c>
    </row>
    <row r="1067" spans="3:9" x14ac:dyDescent="0.15">
      <c r="C1067" s="164"/>
      <c r="D1067" s="13" t="s">
        <v>1672</v>
      </c>
      <c r="E1067" s="13" t="s">
        <v>221</v>
      </c>
      <c r="F1067" s="13"/>
      <c r="G1067" s="13"/>
      <c r="H1067" s="13" t="s">
        <v>1700</v>
      </c>
      <c r="I1067" s="13" t="s">
        <v>2116</v>
      </c>
    </row>
    <row r="1068" spans="3:9" x14ac:dyDescent="0.15">
      <c r="C1068" s="164"/>
      <c r="D1068" s="13" t="s">
        <v>1672</v>
      </c>
      <c r="E1068" s="13" t="s">
        <v>153</v>
      </c>
      <c r="F1068" s="13"/>
      <c r="G1068" s="13"/>
      <c r="H1068" s="13" t="s">
        <v>1704</v>
      </c>
      <c r="I1068" s="13" t="s">
        <v>2116</v>
      </c>
    </row>
    <row r="1069" spans="3:9" x14ac:dyDescent="0.15">
      <c r="C1069" s="164"/>
      <c r="D1069" s="13" t="s">
        <v>1672</v>
      </c>
      <c r="E1069" s="13" t="s">
        <v>153</v>
      </c>
      <c r="F1069" s="13" t="s">
        <v>1540</v>
      </c>
      <c r="G1069" s="13"/>
      <c r="H1069" s="13" t="s">
        <v>2140</v>
      </c>
      <c r="I1069" s="13" t="s">
        <v>2116</v>
      </c>
    </row>
    <row r="1070" spans="3:9" x14ac:dyDescent="0.15">
      <c r="C1070" s="164"/>
      <c r="D1070" s="13" t="s">
        <v>1672</v>
      </c>
      <c r="E1070" s="13" t="s">
        <v>153</v>
      </c>
      <c r="F1070" s="13" t="s">
        <v>1547</v>
      </c>
      <c r="G1070" s="13"/>
      <c r="H1070" s="13" t="s">
        <v>2141</v>
      </c>
      <c r="I1070" s="13" t="s">
        <v>2117</v>
      </c>
    </row>
    <row r="1071" spans="3:9" x14ac:dyDescent="0.15">
      <c r="C1071" s="164"/>
      <c r="D1071" s="13" t="s">
        <v>1672</v>
      </c>
      <c r="E1071" s="13" t="s">
        <v>153</v>
      </c>
      <c r="F1071" s="13" t="s">
        <v>1552</v>
      </c>
      <c r="G1071" s="13"/>
      <c r="H1071" s="13" t="s">
        <v>2142</v>
      </c>
      <c r="I1071" s="13" t="s">
        <v>2117</v>
      </c>
    </row>
    <row r="1072" spans="3:9" x14ac:dyDescent="0.15">
      <c r="C1072" s="164"/>
      <c r="D1072" s="13" t="s">
        <v>1672</v>
      </c>
      <c r="E1072" s="13" t="s">
        <v>255</v>
      </c>
      <c r="F1072" s="13"/>
      <c r="G1072" s="13"/>
      <c r="H1072" s="13" t="s">
        <v>1705</v>
      </c>
      <c r="I1072" s="13" t="s">
        <v>2117</v>
      </c>
    </row>
    <row r="1073" spans="3:9" x14ac:dyDescent="0.15">
      <c r="C1073" s="164"/>
      <c r="D1073" s="13" t="s">
        <v>1672</v>
      </c>
      <c r="E1073" s="13" t="s">
        <v>255</v>
      </c>
      <c r="F1073" s="13" t="s">
        <v>1540</v>
      </c>
      <c r="G1073" s="13"/>
      <c r="H1073" s="13" t="s">
        <v>1701</v>
      </c>
      <c r="I1073" s="13" t="s">
        <v>2117</v>
      </c>
    </row>
    <row r="1074" spans="3:9" x14ac:dyDescent="0.15">
      <c r="C1074" s="164"/>
      <c r="D1074" s="13" t="s">
        <v>1672</v>
      </c>
      <c r="E1074" s="13" t="s">
        <v>255</v>
      </c>
      <c r="F1074" s="13" t="s">
        <v>1547</v>
      </c>
      <c r="G1074" s="13"/>
      <c r="H1074" s="13" t="s">
        <v>1702</v>
      </c>
      <c r="I1074" s="13" t="s">
        <v>2118</v>
      </c>
    </row>
    <row r="1075" spans="3:9" x14ac:dyDescent="0.15">
      <c r="C1075" s="164"/>
      <c r="D1075" s="13" t="s">
        <v>1672</v>
      </c>
      <c r="E1075" s="13" t="s">
        <v>255</v>
      </c>
      <c r="F1075" s="13" t="s">
        <v>1552</v>
      </c>
      <c r="G1075" s="13"/>
      <c r="H1075" s="13" t="s">
        <v>1703</v>
      </c>
      <c r="I1075" s="13" t="s">
        <v>2118</v>
      </c>
    </row>
    <row r="1076" spans="3:9" x14ac:dyDescent="0.15">
      <c r="C1076" s="164"/>
      <c r="D1076" s="13" t="s">
        <v>1672</v>
      </c>
      <c r="E1076" s="13" t="s">
        <v>268</v>
      </c>
      <c r="F1076" s="13"/>
      <c r="G1076" s="13"/>
      <c r="H1076" s="13" t="s">
        <v>1718</v>
      </c>
      <c r="I1076" s="13" t="s">
        <v>2118</v>
      </c>
    </row>
    <row r="1077" spans="3:9" x14ac:dyDescent="0.15">
      <c r="C1077" s="164"/>
      <c r="D1077" s="13" t="s">
        <v>1672</v>
      </c>
      <c r="E1077" s="13" t="s">
        <v>268</v>
      </c>
      <c r="F1077" s="13" t="s">
        <v>1540</v>
      </c>
      <c r="G1077" s="13" t="s">
        <v>264</v>
      </c>
      <c r="H1077" s="13" t="s">
        <v>1706</v>
      </c>
      <c r="I1077" s="13" t="s">
        <v>2118</v>
      </c>
    </row>
    <row r="1078" spans="3:9" x14ac:dyDescent="0.15">
      <c r="C1078" s="164"/>
      <c r="D1078" s="13" t="s">
        <v>1672</v>
      </c>
      <c r="E1078" s="13" t="s">
        <v>268</v>
      </c>
      <c r="F1078" s="13" t="s">
        <v>1540</v>
      </c>
      <c r="G1078" s="13" t="s">
        <v>1542</v>
      </c>
      <c r="H1078" s="13" t="s">
        <v>1707</v>
      </c>
      <c r="I1078" s="13" t="s">
        <v>1558</v>
      </c>
    </row>
    <row r="1079" spans="3:9" x14ac:dyDescent="0.15">
      <c r="D1079" s="13" t="s">
        <v>1672</v>
      </c>
      <c r="E1079" s="13" t="s">
        <v>268</v>
      </c>
      <c r="F1079" s="13" t="s">
        <v>1540</v>
      </c>
      <c r="G1079" s="13" t="s">
        <v>1544</v>
      </c>
      <c r="H1079" s="13" t="s">
        <v>1708</v>
      </c>
      <c r="I1079" t="str">
        <f t="shared" si="19"/>
        <v>Whiskey - WorldwideSingle GrainLightly Peated</v>
      </c>
    </row>
    <row r="1080" spans="3:9" x14ac:dyDescent="0.15">
      <c r="D1080" s="13" t="s">
        <v>1672</v>
      </c>
      <c r="E1080" s="13" t="s">
        <v>268</v>
      </c>
      <c r="F1080" s="13" t="s">
        <v>1540</v>
      </c>
      <c r="G1080" s="13"/>
      <c r="H1080" s="13" t="s">
        <v>1709</v>
      </c>
      <c r="I1080" t="str">
        <f t="shared" si="19"/>
        <v>Whiskey - WorldwideSingle GrainLightly Peated</v>
      </c>
    </row>
    <row r="1081" spans="3:9" x14ac:dyDescent="0.15">
      <c r="D1081" s="13" t="s">
        <v>1672</v>
      </c>
      <c r="E1081" s="13" t="s">
        <v>268</v>
      </c>
      <c r="F1081" s="13" t="s">
        <v>1547</v>
      </c>
      <c r="G1081" s="13" t="s">
        <v>264</v>
      </c>
      <c r="H1081" s="13" t="s">
        <v>1710</v>
      </c>
      <c r="I1081" t="str">
        <f t="shared" si="19"/>
        <v>Whiskey - WorldwideSingle GrainPeated</v>
      </c>
    </row>
    <row r="1082" spans="3:9" x14ac:dyDescent="0.15">
      <c r="D1082" s="13" t="s">
        <v>1672</v>
      </c>
      <c r="E1082" s="13" t="s">
        <v>268</v>
      </c>
      <c r="F1082" s="13" t="s">
        <v>1547</v>
      </c>
      <c r="G1082" s="13" t="s">
        <v>1542</v>
      </c>
      <c r="H1082" s="13" t="s">
        <v>1711</v>
      </c>
      <c r="I1082" t="str">
        <f t="shared" si="19"/>
        <v>Whiskey - WorldwideSingle GrainPeated</v>
      </c>
    </row>
    <row r="1083" spans="3:9" x14ac:dyDescent="0.15">
      <c r="D1083" s="13" t="s">
        <v>1672</v>
      </c>
      <c r="E1083" s="13" t="s">
        <v>268</v>
      </c>
      <c r="F1083" s="13" t="s">
        <v>1547</v>
      </c>
      <c r="G1083" s="13" t="s">
        <v>1544</v>
      </c>
      <c r="H1083" s="13" t="s">
        <v>1712</v>
      </c>
      <c r="I1083" t="str">
        <f t="shared" si="19"/>
        <v>Whiskey - WorldwideSingle GrainPeated</v>
      </c>
    </row>
    <row r="1084" spans="3:9" x14ac:dyDescent="0.15">
      <c r="D1084" s="13" t="s">
        <v>1672</v>
      </c>
      <c r="E1084" s="13" t="s">
        <v>268</v>
      </c>
      <c r="F1084" s="13" t="s">
        <v>1547</v>
      </c>
      <c r="G1084" s="13"/>
      <c r="H1084" s="13" t="s">
        <v>1713</v>
      </c>
      <c r="I1084" t="str">
        <f t="shared" si="19"/>
        <v>Whiskey - WorldwideSingle GrainPeated</v>
      </c>
    </row>
    <row r="1085" spans="3:9" x14ac:dyDescent="0.15">
      <c r="D1085" s="13" t="s">
        <v>1672</v>
      </c>
      <c r="E1085" s="13" t="s">
        <v>268</v>
      </c>
      <c r="F1085" s="13" t="s">
        <v>1552</v>
      </c>
      <c r="G1085" s="13" t="s">
        <v>264</v>
      </c>
      <c r="H1085" s="13" t="s">
        <v>1714</v>
      </c>
      <c r="I1085" t="str">
        <f t="shared" si="19"/>
        <v>Whiskey - WorldwideSingle GrainUnpeated</v>
      </c>
    </row>
    <row r="1086" spans="3:9" x14ac:dyDescent="0.15">
      <c r="D1086" s="13" t="s">
        <v>1672</v>
      </c>
      <c r="E1086" s="13" t="s">
        <v>268</v>
      </c>
      <c r="F1086" s="13" t="s">
        <v>1552</v>
      </c>
      <c r="G1086" s="13" t="s">
        <v>1542</v>
      </c>
      <c r="H1086" s="13" t="s">
        <v>1715</v>
      </c>
      <c r="I1086" t="str">
        <f t="shared" si="19"/>
        <v>Whiskey - WorldwideSingle GrainUnpeated</v>
      </c>
    </row>
    <row r="1087" spans="3:9" x14ac:dyDescent="0.15">
      <c r="D1087" s="13" t="s">
        <v>1672</v>
      </c>
      <c r="E1087" s="13" t="s">
        <v>268</v>
      </c>
      <c r="F1087" s="13" t="s">
        <v>1552</v>
      </c>
      <c r="G1087" s="13" t="s">
        <v>1544</v>
      </c>
      <c r="H1087" s="13" t="s">
        <v>1716</v>
      </c>
      <c r="I1087" t="str">
        <f t="shared" si="19"/>
        <v>Whiskey - WorldwideSingle GrainUnpeated</v>
      </c>
    </row>
    <row r="1088" spans="3:9" x14ac:dyDescent="0.15">
      <c r="D1088" s="13" t="s">
        <v>1672</v>
      </c>
      <c r="E1088" s="13" t="s">
        <v>268</v>
      </c>
      <c r="F1088" s="13" t="s">
        <v>1552</v>
      </c>
      <c r="G1088" s="13"/>
      <c r="H1088" s="13" t="s">
        <v>1717</v>
      </c>
      <c r="I1088" t="str">
        <f t="shared" si="19"/>
        <v>Whiskey - WorldwideSingle GrainUnpeated</v>
      </c>
    </row>
    <row r="1089" spans="4:9" x14ac:dyDescent="0.15">
      <c r="D1089" s="13" t="s">
        <v>1672</v>
      </c>
      <c r="E1089" s="13" t="s">
        <v>260</v>
      </c>
      <c r="F1089" s="13"/>
      <c r="G1089" s="13"/>
      <c r="H1089" s="13" t="s">
        <v>1731</v>
      </c>
      <c r="I1089" t="str">
        <f t="shared" si="19"/>
        <v>Whiskey - WorldwideSingle Malt</v>
      </c>
    </row>
    <row r="1090" spans="4:9" x14ac:dyDescent="0.15">
      <c r="D1090" s="13" t="s">
        <v>1672</v>
      </c>
      <c r="E1090" s="13" t="s">
        <v>260</v>
      </c>
      <c r="F1090" s="13" t="s">
        <v>1540</v>
      </c>
      <c r="G1090" s="13" t="s">
        <v>264</v>
      </c>
      <c r="H1090" s="13" t="s">
        <v>1719</v>
      </c>
      <c r="I1090" t="str">
        <f t="shared" si="19"/>
        <v>Whiskey - WorldwideSingle MaltLightly Peated</v>
      </c>
    </row>
    <row r="1091" spans="4:9" x14ac:dyDescent="0.15">
      <c r="D1091" s="13" t="s">
        <v>1672</v>
      </c>
      <c r="E1091" s="13" t="s">
        <v>260</v>
      </c>
      <c r="F1091" s="13" t="s">
        <v>1540</v>
      </c>
      <c r="G1091" s="13" t="s">
        <v>1542</v>
      </c>
      <c r="H1091" s="13" t="s">
        <v>1720</v>
      </c>
      <c r="I1091" t="str">
        <f t="shared" si="19"/>
        <v>Whiskey - WorldwideSingle MaltLightly Peated</v>
      </c>
    </row>
    <row r="1092" spans="4:9" x14ac:dyDescent="0.15">
      <c r="D1092" s="13" t="s">
        <v>1672</v>
      </c>
      <c r="E1092" s="13" t="s">
        <v>260</v>
      </c>
      <c r="F1092" s="13" t="s">
        <v>1540</v>
      </c>
      <c r="G1092" s="13" t="s">
        <v>1544</v>
      </c>
      <c r="H1092" s="13" t="s">
        <v>1721</v>
      </c>
      <c r="I1092" t="str">
        <f t="shared" si="19"/>
        <v>Whiskey - WorldwideSingle MaltLightly Peated</v>
      </c>
    </row>
    <row r="1093" spans="4:9" x14ac:dyDescent="0.15">
      <c r="D1093" s="13" t="s">
        <v>1672</v>
      </c>
      <c r="E1093" s="13" t="s">
        <v>260</v>
      </c>
      <c r="F1093" s="13" t="s">
        <v>1540</v>
      </c>
      <c r="G1093" s="13"/>
      <c r="H1093" s="13" t="s">
        <v>1722</v>
      </c>
      <c r="I1093" t="str">
        <f t="shared" si="19"/>
        <v>Whiskey - WorldwideSingle MaltLightly Peated</v>
      </c>
    </row>
    <row r="1094" spans="4:9" x14ac:dyDescent="0.15">
      <c r="D1094" s="13" t="s">
        <v>1672</v>
      </c>
      <c r="E1094" s="13" t="s">
        <v>260</v>
      </c>
      <c r="F1094" s="13" t="s">
        <v>1547</v>
      </c>
      <c r="G1094" s="13" t="s">
        <v>264</v>
      </c>
      <c r="H1094" s="13" t="s">
        <v>1723</v>
      </c>
      <c r="I1094" t="str">
        <f t="shared" si="19"/>
        <v>Whiskey - WorldwideSingle MaltPeated</v>
      </c>
    </row>
    <row r="1095" spans="4:9" x14ac:dyDescent="0.15">
      <c r="D1095" s="13" t="s">
        <v>1672</v>
      </c>
      <c r="E1095" s="13" t="s">
        <v>260</v>
      </c>
      <c r="F1095" s="13" t="s">
        <v>1547</v>
      </c>
      <c r="G1095" s="13" t="s">
        <v>1542</v>
      </c>
      <c r="H1095" s="13" t="s">
        <v>1724</v>
      </c>
      <c r="I1095" t="str">
        <f t="shared" si="19"/>
        <v>Whiskey - WorldwideSingle MaltPeated</v>
      </c>
    </row>
    <row r="1096" spans="4:9" x14ac:dyDescent="0.15">
      <c r="D1096" s="13" t="s">
        <v>1672</v>
      </c>
      <c r="E1096" s="13" t="s">
        <v>260</v>
      </c>
      <c r="F1096" s="13" t="s">
        <v>1547</v>
      </c>
      <c r="G1096" s="13" t="s">
        <v>1544</v>
      </c>
      <c r="H1096" s="13" t="s">
        <v>1725</v>
      </c>
      <c r="I1096" t="str">
        <f t="shared" si="19"/>
        <v>Whiskey - WorldwideSingle MaltPeated</v>
      </c>
    </row>
    <row r="1097" spans="4:9" x14ac:dyDescent="0.15">
      <c r="D1097" s="13" t="s">
        <v>1672</v>
      </c>
      <c r="E1097" s="13" t="s">
        <v>260</v>
      </c>
      <c r="F1097" s="13" t="s">
        <v>1547</v>
      </c>
      <c r="G1097" s="13"/>
      <c r="H1097" s="13" t="s">
        <v>1726</v>
      </c>
      <c r="I1097" t="str">
        <f t="shared" si="19"/>
        <v>Whiskey - WorldwideSingle MaltPeated</v>
      </c>
    </row>
    <row r="1098" spans="4:9" x14ac:dyDescent="0.15">
      <c r="D1098" s="13" t="s">
        <v>1672</v>
      </c>
      <c r="E1098" s="13" t="s">
        <v>260</v>
      </c>
      <c r="F1098" s="13" t="s">
        <v>1552</v>
      </c>
      <c r="G1098" s="13" t="s">
        <v>264</v>
      </c>
      <c r="H1098" s="13" t="s">
        <v>1727</v>
      </c>
      <c r="I1098" t="str">
        <f t="shared" si="19"/>
        <v>Whiskey - WorldwideSingle MaltUnpeated</v>
      </c>
    </row>
    <row r="1099" spans="4:9" x14ac:dyDescent="0.15">
      <c r="D1099" s="13" t="s">
        <v>1672</v>
      </c>
      <c r="E1099" s="13" t="s">
        <v>260</v>
      </c>
      <c r="F1099" s="13" t="s">
        <v>1552</v>
      </c>
      <c r="G1099" s="13" t="s">
        <v>1542</v>
      </c>
      <c r="H1099" s="13" t="s">
        <v>1728</v>
      </c>
      <c r="I1099" t="str">
        <f t="shared" si="19"/>
        <v>Whiskey - WorldwideSingle MaltUnpeated</v>
      </c>
    </row>
    <row r="1100" spans="4:9" x14ac:dyDescent="0.15">
      <c r="D1100" s="13" t="s">
        <v>1672</v>
      </c>
      <c r="E1100" s="13" t="s">
        <v>260</v>
      </c>
      <c r="F1100" s="13" t="s">
        <v>1552</v>
      </c>
      <c r="G1100" s="13" t="s">
        <v>1544</v>
      </c>
      <c r="H1100" s="13" t="s">
        <v>1729</v>
      </c>
      <c r="I1100" t="str">
        <f t="shared" si="19"/>
        <v>Whiskey - WorldwideSingle MaltUnpeated</v>
      </c>
    </row>
    <row r="1101" spans="4:9" x14ac:dyDescent="0.15">
      <c r="D1101" s="13" t="s">
        <v>1672</v>
      </c>
      <c r="E1101" s="13" t="s">
        <v>260</v>
      </c>
      <c r="F1101" s="13" t="s">
        <v>1552</v>
      </c>
      <c r="G1101" s="13"/>
      <c r="H1101" s="13" t="s">
        <v>1730</v>
      </c>
      <c r="I1101" t="str">
        <f t="shared" si="19"/>
        <v>Whiskey - WorldwideSingle MaltUnpeated</v>
      </c>
    </row>
    <row r="1102" spans="4:9" x14ac:dyDescent="0.15">
      <c r="D1102" s="13" t="s">
        <v>267</v>
      </c>
      <c r="E1102" s="13" t="s">
        <v>212</v>
      </c>
      <c r="F1102" s="13"/>
      <c r="G1102" s="13"/>
      <c r="H1102" s="13" t="s">
        <v>1745</v>
      </c>
      <c r="I1102" t="str">
        <f t="shared" si="19"/>
        <v>Whisky - ScotchBlended</v>
      </c>
    </row>
    <row r="1103" spans="4:9" x14ac:dyDescent="0.15">
      <c r="D1103" s="13" t="s">
        <v>267</v>
      </c>
      <c r="E1103" s="13" t="s">
        <v>212</v>
      </c>
      <c r="F1103" s="13" t="s">
        <v>1540</v>
      </c>
      <c r="G1103" s="13" t="s">
        <v>264</v>
      </c>
      <c r="H1103" s="13" t="s">
        <v>1732</v>
      </c>
      <c r="I1103" t="str">
        <f t="shared" si="19"/>
        <v>Whisky - ScotchBlendedLightly Peated</v>
      </c>
    </row>
    <row r="1104" spans="4:9" x14ac:dyDescent="0.15">
      <c r="D1104" s="13" t="s">
        <v>267</v>
      </c>
      <c r="E1104" s="13" t="s">
        <v>212</v>
      </c>
      <c r="F1104" s="13" t="s">
        <v>1540</v>
      </c>
      <c r="G1104" s="13" t="s">
        <v>1733</v>
      </c>
      <c r="H1104" s="13" t="s">
        <v>1734</v>
      </c>
      <c r="I1104" t="str">
        <f t="shared" si="19"/>
        <v>Whisky - ScotchBlendedLightly Peated</v>
      </c>
    </row>
    <row r="1105" spans="4:9" x14ac:dyDescent="0.15">
      <c r="D1105" s="13" t="s">
        <v>267</v>
      </c>
      <c r="E1105" s="13" t="s">
        <v>212</v>
      </c>
      <c r="F1105" s="13" t="s">
        <v>1540</v>
      </c>
      <c r="G1105" s="13" t="s">
        <v>265</v>
      </c>
      <c r="H1105" s="13" t="s">
        <v>1735</v>
      </c>
      <c r="I1105" t="str">
        <f t="shared" si="19"/>
        <v>Whisky - ScotchBlendedLightly Peated</v>
      </c>
    </row>
    <row r="1106" spans="4:9" x14ac:dyDescent="0.15">
      <c r="D1106" s="13" t="s">
        <v>267</v>
      </c>
      <c r="E1106" s="13" t="s">
        <v>212</v>
      </c>
      <c r="F1106" s="13" t="s">
        <v>1540</v>
      </c>
      <c r="G1106" s="13"/>
      <c r="H1106" s="13" t="s">
        <v>1736</v>
      </c>
      <c r="I1106" t="str">
        <f t="shared" si="19"/>
        <v>Whisky - ScotchBlendedLightly Peated</v>
      </c>
    </row>
    <row r="1107" spans="4:9" x14ac:dyDescent="0.15">
      <c r="D1107" s="13" t="s">
        <v>267</v>
      </c>
      <c r="E1107" s="13" t="s">
        <v>212</v>
      </c>
      <c r="F1107" s="13" t="s">
        <v>1547</v>
      </c>
      <c r="G1107" s="13" t="s">
        <v>264</v>
      </c>
      <c r="H1107" s="13" t="s">
        <v>1737</v>
      </c>
      <c r="I1107" t="str">
        <f t="shared" si="19"/>
        <v>Whisky - ScotchBlendedPeated</v>
      </c>
    </row>
    <row r="1108" spans="4:9" x14ac:dyDescent="0.15">
      <c r="D1108" s="13" t="s">
        <v>267</v>
      </c>
      <c r="E1108" s="13" t="s">
        <v>212</v>
      </c>
      <c r="F1108" s="13" t="s">
        <v>1547</v>
      </c>
      <c r="G1108" s="13" t="s">
        <v>1733</v>
      </c>
      <c r="H1108" s="13" t="s">
        <v>1738</v>
      </c>
      <c r="I1108" t="str">
        <f t="shared" si="19"/>
        <v>Whisky - ScotchBlendedPeated</v>
      </c>
    </row>
    <row r="1109" spans="4:9" x14ac:dyDescent="0.15">
      <c r="D1109" s="13" t="s">
        <v>267</v>
      </c>
      <c r="E1109" s="13" t="s">
        <v>212</v>
      </c>
      <c r="F1109" s="13" t="s">
        <v>1547</v>
      </c>
      <c r="G1109" s="13" t="s">
        <v>265</v>
      </c>
      <c r="H1109" s="13" t="s">
        <v>1739</v>
      </c>
      <c r="I1109" t="str">
        <f t="shared" si="19"/>
        <v>Whisky - ScotchBlendedPeated</v>
      </c>
    </row>
    <row r="1110" spans="4:9" x14ac:dyDescent="0.15">
      <c r="D1110" s="13" t="s">
        <v>267</v>
      </c>
      <c r="E1110" s="13" t="s">
        <v>212</v>
      </c>
      <c r="F1110" s="13" t="s">
        <v>1547</v>
      </c>
      <c r="G1110" s="13"/>
      <c r="H1110" s="13" t="s">
        <v>1740</v>
      </c>
      <c r="I1110" t="str">
        <f t="shared" si="19"/>
        <v>Whisky - ScotchBlendedPeated</v>
      </c>
    </row>
    <row r="1111" spans="4:9" x14ac:dyDescent="0.15">
      <c r="D1111" s="13" t="s">
        <v>267</v>
      </c>
      <c r="E1111" s="13" t="s">
        <v>212</v>
      </c>
      <c r="F1111" s="13" t="s">
        <v>1552</v>
      </c>
      <c r="G1111" s="13" t="s">
        <v>264</v>
      </c>
      <c r="H1111" s="13" t="s">
        <v>1741</v>
      </c>
      <c r="I1111" t="str">
        <f t="shared" si="19"/>
        <v>Whisky - ScotchBlendedUnpeated</v>
      </c>
    </row>
    <row r="1112" spans="4:9" x14ac:dyDescent="0.15">
      <c r="D1112" s="13" t="s">
        <v>267</v>
      </c>
      <c r="E1112" s="13" t="s">
        <v>212</v>
      </c>
      <c r="F1112" s="13" t="s">
        <v>1552</v>
      </c>
      <c r="G1112" s="13" t="s">
        <v>1733</v>
      </c>
      <c r="H1112" s="13" t="s">
        <v>1742</v>
      </c>
      <c r="I1112" t="str">
        <f t="shared" si="19"/>
        <v>Whisky - ScotchBlendedUnpeated</v>
      </c>
    </row>
    <row r="1113" spans="4:9" x14ac:dyDescent="0.15">
      <c r="D1113" s="13" t="s">
        <v>267</v>
      </c>
      <c r="E1113" s="13" t="s">
        <v>212</v>
      </c>
      <c r="F1113" s="13" t="s">
        <v>1552</v>
      </c>
      <c r="G1113" s="13" t="s">
        <v>265</v>
      </c>
      <c r="H1113" s="13" t="s">
        <v>1743</v>
      </c>
      <c r="I1113" t="str">
        <f t="shared" si="19"/>
        <v>Whisky - ScotchBlendedUnpeated</v>
      </c>
    </row>
    <row r="1114" spans="4:9" x14ac:dyDescent="0.15">
      <c r="D1114" s="13" t="s">
        <v>267</v>
      </c>
      <c r="E1114" s="13" t="s">
        <v>212</v>
      </c>
      <c r="F1114" s="13" t="s">
        <v>1552</v>
      </c>
      <c r="G1114" s="13"/>
      <c r="H1114" s="13" t="s">
        <v>1744</v>
      </c>
      <c r="I1114" t="str">
        <f t="shared" si="19"/>
        <v>Whisky - ScotchBlendedUnpeated</v>
      </c>
    </row>
    <row r="1115" spans="4:9" x14ac:dyDescent="0.15">
      <c r="D1115" s="13" t="s">
        <v>267</v>
      </c>
      <c r="E1115" s="13" t="s">
        <v>1558</v>
      </c>
      <c r="F1115" s="13"/>
      <c r="G1115" s="13"/>
      <c r="H1115" s="13" t="s">
        <v>1758</v>
      </c>
      <c r="I1115" t="str">
        <f t="shared" si="19"/>
        <v>Whisky - ScotchBlended Grain</v>
      </c>
    </row>
    <row r="1116" spans="4:9" x14ac:dyDescent="0.15">
      <c r="D1116" s="13" t="s">
        <v>267</v>
      </c>
      <c r="E1116" s="13" t="s">
        <v>1558</v>
      </c>
      <c r="F1116" s="13" t="s">
        <v>1540</v>
      </c>
      <c r="G1116" s="13" t="s">
        <v>264</v>
      </c>
      <c r="H1116" s="13" t="s">
        <v>1746</v>
      </c>
      <c r="I1116" t="str">
        <f t="shared" si="19"/>
        <v>Whisky - ScotchBlended GrainLightly Peated</v>
      </c>
    </row>
    <row r="1117" spans="4:9" x14ac:dyDescent="0.15">
      <c r="D1117" s="13" t="s">
        <v>267</v>
      </c>
      <c r="E1117" s="13" t="s">
        <v>1558</v>
      </c>
      <c r="F1117" s="13" t="s">
        <v>1540</v>
      </c>
      <c r="G1117" s="13" t="s">
        <v>1733</v>
      </c>
      <c r="H1117" s="13" t="s">
        <v>1747</v>
      </c>
      <c r="I1117" t="str">
        <f t="shared" si="19"/>
        <v>Whisky - ScotchBlended GrainLightly Peated</v>
      </c>
    </row>
    <row r="1118" spans="4:9" x14ac:dyDescent="0.15">
      <c r="D1118" s="13" t="s">
        <v>267</v>
      </c>
      <c r="E1118" s="13" t="s">
        <v>1558</v>
      </c>
      <c r="F1118" s="13" t="s">
        <v>1540</v>
      </c>
      <c r="G1118" s="13" t="s">
        <v>265</v>
      </c>
      <c r="H1118" s="13" t="s">
        <v>1748</v>
      </c>
      <c r="I1118" t="str">
        <f t="shared" si="19"/>
        <v>Whisky - ScotchBlended GrainLightly Peated</v>
      </c>
    </row>
    <row r="1119" spans="4:9" x14ac:dyDescent="0.15">
      <c r="D1119" s="13" t="s">
        <v>267</v>
      </c>
      <c r="E1119" s="13" t="s">
        <v>1558</v>
      </c>
      <c r="F1119" s="13" t="s">
        <v>1540</v>
      </c>
      <c r="G1119" s="13"/>
      <c r="H1119" s="13" t="s">
        <v>1749</v>
      </c>
      <c r="I1119" t="str">
        <f t="shared" si="19"/>
        <v>Whisky - ScotchBlended GrainLightly Peated</v>
      </c>
    </row>
    <row r="1120" spans="4:9" x14ac:dyDescent="0.15">
      <c r="D1120" s="13" t="s">
        <v>267</v>
      </c>
      <c r="E1120" s="13" t="s">
        <v>1558</v>
      </c>
      <c r="F1120" s="13" t="s">
        <v>1547</v>
      </c>
      <c r="G1120" s="13" t="s">
        <v>264</v>
      </c>
      <c r="H1120" s="13" t="s">
        <v>1750</v>
      </c>
      <c r="I1120" t="str">
        <f t="shared" si="19"/>
        <v>Whisky - ScotchBlended GrainPeated</v>
      </c>
    </row>
    <row r="1121" spans="4:9" x14ac:dyDescent="0.15">
      <c r="D1121" s="13" t="s">
        <v>267</v>
      </c>
      <c r="E1121" s="13" t="s">
        <v>1558</v>
      </c>
      <c r="F1121" s="13" t="s">
        <v>1547</v>
      </c>
      <c r="G1121" s="13" t="s">
        <v>1733</v>
      </c>
      <c r="H1121" s="13" t="s">
        <v>1751</v>
      </c>
      <c r="I1121" t="str">
        <f t="shared" si="19"/>
        <v>Whisky - ScotchBlended GrainPeated</v>
      </c>
    </row>
    <row r="1122" spans="4:9" x14ac:dyDescent="0.15">
      <c r="D1122" s="13" t="s">
        <v>267</v>
      </c>
      <c r="E1122" s="13" t="s">
        <v>1558</v>
      </c>
      <c r="F1122" s="13" t="s">
        <v>1547</v>
      </c>
      <c r="G1122" s="13" t="s">
        <v>265</v>
      </c>
      <c r="H1122" s="13" t="s">
        <v>1752</v>
      </c>
      <c r="I1122" t="str">
        <f t="shared" si="19"/>
        <v>Whisky - ScotchBlended GrainPeated</v>
      </c>
    </row>
    <row r="1123" spans="4:9" x14ac:dyDescent="0.15">
      <c r="D1123" s="13" t="s">
        <v>267</v>
      </c>
      <c r="E1123" s="13" t="s">
        <v>1558</v>
      </c>
      <c r="F1123" s="13" t="s">
        <v>1547</v>
      </c>
      <c r="G1123" s="13"/>
      <c r="H1123" s="13" t="s">
        <v>1753</v>
      </c>
      <c r="I1123" t="str">
        <f t="shared" si="19"/>
        <v>Whisky - ScotchBlended GrainPeated</v>
      </c>
    </row>
    <row r="1124" spans="4:9" x14ac:dyDescent="0.15">
      <c r="D1124" s="13" t="s">
        <v>267</v>
      </c>
      <c r="E1124" s="13" t="s">
        <v>1558</v>
      </c>
      <c r="F1124" s="13" t="s">
        <v>1552</v>
      </c>
      <c r="G1124" s="13" t="s">
        <v>264</v>
      </c>
      <c r="H1124" s="13" t="s">
        <v>1754</v>
      </c>
      <c r="I1124" t="str">
        <f t="shared" si="19"/>
        <v>Whisky - ScotchBlended GrainUnpeated</v>
      </c>
    </row>
    <row r="1125" spans="4:9" x14ac:dyDescent="0.15">
      <c r="D1125" s="13" t="s">
        <v>267</v>
      </c>
      <c r="E1125" s="13" t="s">
        <v>1558</v>
      </c>
      <c r="F1125" s="13" t="s">
        <v>1552</v>
      </c>
      <c r="G1125" s="13" t="s">
        <v>1733</v>
      </c>
      <c r="H1125" s="13" t="s">
        <v>1755</v>
      </c>
      <c r="I1125" t="str">
        <f t="shared" si="19"/>
        <v>Whisky - ScotchBlended GrainUnpeated</v>
      </c>
    </row>
    <row r="1126" spans="4:9" x14ac:dyDescent="0.15">
      <c r="D1126" s="13" t="s">
        <v>267</v>
      </c>
      <c r="E1126" s="13" t="s">
        <v>1558</v>
      </c>
      <c r="F1126" s="13" t="s">
        <v>1552</v>
      </c>
      <c r="G1126" s="13" t="s">
        <v>265</v>
      </c>
      <c r="H1126" s="13" t="s">
        <v>1756</v>
      </c>
      <c r="I1126" t="str">
        <f t="shared" si="19"/>
        <v>Whisky - ScotchBlended GrainUnpeated</v>
      </c>
    </row>
    <row r="1127" spans="4:9" x14ac:dyDescent="0.15">
      <c r="D1127" s="13" t="s">
        <v>267</v>
      </c>
      <c r="E1127" s="13" t="s">
        <v>1558</v>
      </c>
      <c r="F1127" s="13" t="s">
        <v>1552</v>
      </c>
      <c r="G1127" s="13"/>
      <c r="H1127" s="13" t="s">
        <v>1757</v>
      </c>
      <c r="I1127" t="str">
        <f t="shared" si="19"/>
        <v>Whisky - ScotchBlended GrainUnpeated</v>
      </c>
    </row>
    <row r="1128" spans="4:9" x14ac:dyDescent="0.15">
      <c r="D1128" s="13" t="s">
        <v>267</v>
      </c>
      <c r="E1128" s="13" t="s">
        <v>1572</v>
      </c>
      <c r="F1128" s="13"/>
      <c r="G1128" s="13"/>
      <c r="H1128" s="13" t="s">
        <v>1771</v>
      </c>
      <c r="I1128" t="str">
        <f t="shared" si="19"/>
        <v>Whisky - ScotchBlended Malt</v>
      </c>
    </row>
    <row r="1129" spans="4:9" x14ac:dyDescent="0.15">
      <c r="D1129" s="13" t="s">
        <v>267</v>
      </c>
      <c r="E1129" s="13" t="s">
        <v>1572</v>
      </c>
      <c r="F1129" s="13" t="s">
        <v>1540</v>
      </c>
      <c r="G1129" s="13" t="s">
        <v>264</v>
      </c>
      <c r="H1129" s="13" t="s">
        <v>1759</v>
      </c>
      <c r="I1129" t="str">
        <f t="shared" si="19"/>
        <v>Whisky - ScotchBlended MaltLightly Peated</v>
      </c>
    </row>
    <row r="1130" spans="4:9" x14ac:dyDescent="0.15">
      <c r="D1130" s="13" t="s">
        <v>267</v>
      </c>
      <c r="E1130" s="13" t="s">
        <v>1572</v>
      </c>
      <c r="F1130" s="13" t="s">
        <v>1540</v>
      </c>
      <c r="G1130" s="13" t="s">
        <v>1733</v>
      </c>
      <c r="H1130" s="13" t="s">
        <v>1760</v>
      </c>
      <c r="I1130" t="str">
        <f t="shared" si="19"/>
        <v>Whisky - ScotchBlended MaltLightly Peated</v>
      </c>
    </row>
    <row r="1131" spans="4:9" x14ac:dyDescent="0.15">
      <c r="D1131" s="13" t="s">
        <v>267</v>
      </c>
      <c r="E1131" s="13" t="s">
        <v>1572</v>
      </c>
      <c r="F1131" s="13" t="s">
        <v>1540</v>
      </c>
      <c r="G1131" s="13" t="s">
        <v>265</v>
      </c>
      <c r="H1131" s="13" t="s">
        <v>1761</v>
      </c>
      <c r="I1131" t="str">
        <f t="shared" si="19"/>
        <v>Whisky - ScotchBlended MaltLightly Peated</v>
      </c>
    </row>
    <row r="1132" spans="4:9" x14ac:dyDescent="0.15">
      <c r="D1132" s="13" t="s">
        <v>267</v>
      </c>
      <c r="E1132" s="13" t="s">
        <v>1572</v>
      </c>
      <c r="F1132" s="13" t="s">
        <v>1540</v>
      </c>
      <c r="G1132" s="13"/>
      <c r="H1132" s="13" t="s">
        <v>1762</v>
      </c>
      <c r="I1132" t="str">
        <f t="shared" si="19"/>
        <v>Whisky - ScotchBlended MaltLightly Peated</v>
      </c>
    </row>
    <row r="1133" spans="4:9" x14ac:dyDescent="0.15">
      <c r="D1133" s="13" t="s">
        <v>267</v>
      </c>
      <c r="E1133" s="13" t="s">
        <v>1572</v>
      </c>
      <c r="F1133" s="13" t="s">
        <v>1547</v>
      </c>
      <c r="G1133" s="13" t="s">
        <v>264</v>
      </c>
      <c r="H1133" s="13" t="s">
        <v>1763</v>
      </c>
      <c r="I1133" t="str">
        <f t="shared" si="19"/>
        <v>Whisky - ScotchBlended MaltPeated</v>
      </c>
    </row>
    <row r="1134" spans="4:9" x14ac:dyDescent="0.15">
      <c r="D1134" s="13" t="s">
        <v>267</v>
      </c>
      <c r="E1134" s="13" t="s">
        <v>1572</v>
      </c>
      <c r="F1134" s="13" t="s">
        <v>1547</v>
      </c>
      <c r="G1134" s="13" t="s">
        <v>1733</v>
      </c>
      <c r="H1134" s="13" t="s">
        <v>1764</v>
      </c>
      <c r="I1134" t="str">
        <f t="shared" si="19"/>
        <v>Whisky - ScotchBlended MaltPeated</v>
      </c>
    </row>
    <row r="1135" spans="4:9" x14ac:dyDescent="0.15">
      <c r="D1135" s="13" t="s">
        <v>267</v>
      </c>
      <c r="E1135" s="13" t="s">
        <v>1572</v>
      </c>
      <c r="F1135" s="13" t="s">
        <v>1547</v>
      </c>
      <c r="G1135" s="13" t="s">
        <v>265</v>
      </c>
      <c r="H1135" s="13" t="s">
        <v>1765</v>
      </c>
      <c r="I1135" t="str">
        <f t="shared" si="19"/>
        <v>Whisky - ScotchBlended MaltPeated</v>
      </c>
    </row>
    <row r="1136" spans="4:9" x14ac:dyDescent="0.15">
      <c r="D1136" s="13" t="s">
        <v>267</v>
      </c>
      <c r="E1136" s="13" t="s">
        <v>1572</v>
      </c>
      <c r="F1136" s="13" t="s">
        <v>1547</v>
      </c>
      <c r="G1136" s="13"/>
      <c r="H1136" s="13" t="s">
        <v>1766</v>
      </c>
      <c r="I1136" t="str">
        <f t="shared" ref="I1136:I1199" si="20">D1136&amp;E1136&amp;F1136</f>
        <v>Whisky - ScotchBlended MaltPeated</v>
      </c>
    </row>
    <row r="1137" spans="4:9" x14ac:dyDescent="0.15">
      <c r="D1137" s="13" t="s">
        <v>267</v>
      </c>
      <c r="E1137" s="13" t="s">
        <v>1572</v>
      </c>
      <c r="F1137" s="13" t="s">
        <v>1552</v>
      </c>
      <c r="G1137" s="13" t="s">
        <v>264</v>
      </c>
      <c r="H1137" s="13" t="s">
        <v>1767</v>
      </c>
      <c r="I1137" t="str">
        <f t="shared" si="20"/>
        <v>Whisky - ScotchBlended MaltUnpeated</v>
      </c>
    </row>
    <row r="1138" spans="4:9" x14ac:dyDescent="0.15">
      <c r="D1138" s="13" t="s">
        <v>267</v>
      </c>
      <c r="E1138" s="13" t="s">
        <v>1572</v>
      </c>
      <c r="F1138" s="13" t="s">
        <v>1552</v>
      </c>
      <c r="G1138" s="13" t="s">
        <v>1733</v>
      </c>
      <c r="H1138" s="13" t="s">
        <v>1768</v>
      </c>
      <c r="I1138" t="str">
        <f t="shared" si="20"/>
        <v>Whisky - ScotchBlended MaltUnpeated</v>
      </c>
    </row>
    <row r="1139" spans="4:9" x14ac:dyDescent="0.15">
      <c r="D1139" s="13" t="s">
        <v>267</v>
      </c>
      <c r="E1139" s="13" t="s">
        <v>1572</v>
      </c>
      <c r="F1139" s="13" t="s">
        <v>1552</v>
      </c>
      <c r="G1139" s="13" t="s">
        <v>265</v>
      </c>
      <c r="H1139" s="13" t="s">
        <v>1769</v>
      </c>
      <c r="I1139" t="str">
        <f t="shared" si="20"/>
        <v>Whisky - ScotchBlended MaltUnpeated</v>
      </c>
    </row>
    <row r="1140" spans="4:9" x14ac:dyDescent="0.15">
      <c r="D1140" s="13" t="s">
        <v>267</v>
      </c>
      <c r="E1140" s="13" t="s">
        <v>1572</v>
      </c>
      <c r="F1140" s="13" t="s">
        <v>1552</v>
      </c>
      <c r="G1140" s="13"/>
      <c r="H1140" s="13" t="s">
        <v>1770</v>
      </c>
      <c r="I1140" t="str">
        <f t="shared" si="20"/>
        <v>Whisky - ScotchBlended MaltUnpeated</v>
      </c>
    </row>
    <row r="1141" spans="4:9" x14ac:dyDescent="0.15">
      <c r="D1141" s="13" t="s">
        <v>267</v>
      </c>
      <c r="E1141" s="13" t="s">
        <v>262</v>
      </c>
      <c r="F1141" s="13"/>
      <c r="G1141" s="13"/>
      <c r="H1141" s="13" t="s">
        <v>1772</v>
      </c>
      <c r="I1141" t="str">
        <f t="shared" si="20"/>
        <v>Whisky - ScotchDeluxe Blended</v>
      </c>
    </row>
    <row r="1142" spans="4:9" x14ac:dyDescent="0.15">
      <c r="D1142" s="13" t="s">
        <v>267</v>
      </c>
      <c r="E1142" s="13" t="s">
        <v>268</v>
      </c>
      <c r="F1142" s="13"/>
      <c r="G1142" s="13"/>
      <c r="H1142" s="13" t="s">
        <v>1785</v>
      </c>
      <c r="I1142" t="str">
        <f t="shared" si="20"/>
        <v>Whisky - ScotchSingle Grain</v>
      </c>
    </row>
    <row r="1143" spans="4:9" x14ac:dyDescent="0.15">
      <c r="D1143" s="13" t="s">
        <v>267</v>
      </c>
      <c r="E1143" s="13" t="s">
        <v>268</v>
      </c>
      <c r="F1143" s="13" t="s">
        <v>1540</v>
      </c>
      <c r="G1143" s="13" t="s">
        <v>264</v>
      </c>
      <c r="H1143" s="13" t="s">
        <v>1773</v>
      </c>
      <c r="I1143" t="str">
        <f t="shared" si="20"/>
        <v>Whisky - ScotchSingle GrainLightly Peated</v>
      </c>
    </row>
    <row r="1144" spans="4:9" x14ac:dyDescent="0.15">
      <c r="D1144" s="13" t="s">
        <v>267</v>
      </c>
      <c r="E1144" s="13" t="s">
        <v>268</v>
      </c>
      <c r="F1144" s="13" t="s">
        <v>1540</v>
      </c>
      <c r="G1144" s="13" t="s">
        <v>1733</v>
      </c>
      <c r="H1144" s="13" t="s">
        <v>1774</v>
      </c>
      <c r="I1144" t="str">
        <f t="shared" si="20"/>
        <v>Whisky - ScotchSingle GrainLightly Peated</v>
      </c>
    </row>
    <row r="1145" spans="4:9" x14ac:dyDescent="0.15">
      <c r="D1145" s="13" t="s">
        <v>267</v>
      </c>
      <c r="E1145" s="13" t="s">
        <v>268</v>
      </c>
      <c r="F1145" s="13" t="s">
        <v>1540</v>
      </c>
      <c r="G1145" s="13" t="s">
        <v>265</v>
      </c>
      <c r="H1145" s="13" t="s">
        <v>1775</v>
      </c>
      <c r="I1145" t="str">
        <f t="shared" si="20"/>
        <v>Whisky - ScotchSingle GrainLightly Peated</v>
      </c>
    </row>
    <row r="1146" spans="4:9" x14ac:dyDescent="0.15">
      <c r="D1146" s="13" t="s">
        <v>267</v>
      </c>
      <c r="E1146" s="13" t="s">
        <v>268</v>
      </c>
      <c r="F1146" s="13" t="s">
        <v>1540</v>
      </c>
      <c r="G1146" s="13"/>
      <c r="H1146" s="13" t="s">
        <v>1776</v>
      </c>
      <c r="I1146" t="str">
        <f t="shared" si="20"/>
        <v>Whisky - ScotchSingle GrainLightly Peated</v>
      </c>
    </row>
    <row r="1147" spans="4:9" x14ac:dyDescent="0.15">
      <c r="D1147" s="13" t="s">
        <v>267</v>
      </c>
      <c r="E1147" s="13" t="s">
        <v>268</v>
      </c>
      <c r="F1147" s="13" t="s">
        <v>1547</v>
      </c>
      <c r="G1147" s="13" t="s">
        <v>264</v>
      </c>
      <c r="H1147" s="13" t="s">
        <v>1777</v>
      </c>
      <c r="I1147" t="str">
        <f t="shared" si="20"/>
        <v>Whisky - ScotchSingle GrainPeated</v>
      </c>
    </row>
    <row r="1148" spans="4:9" x14ac:dyDescent="0.15">
      <c r="D1148" s="13" t="s">
        <v>267</v>
      </c>
      <c r="E1148" s="13" t="s">
        <v>268</v>
      </c>
      <c r="F1148" s="13" t="s">
        <v>1547</v>
      </c>
      <c r="G1148" s="13" t="s">
        <v>1733</v>
      </c>
      <c r="H1148" s="13" t="s">
        <v>1778</v>
      </c>
      <c r="I1148" t="str">
        <f t="shared" si="20"/>
        <v>Whisky - ScotchSingle GrainPeated</v>
      </c>
    </row>
    <row r="1149" spans="4:9" x14ac:dyDescent="0.15">
      <c r="D1149" s="13" t="s">
        <v>267</v>
      </c>
      <c r="E1149" s="13" t="s">
        <v>268</v>
      </c>
      <c r="F1149" s="13" t="s">
        <v>1547</v>
      </c>
      <c r="G1149" s="13" t="s">
        <v>265</v>
      </c>
      <c r="H1149" s="13" t="s">
        <v>1779</v>
      </c>
      <c r="I1149" t="str">
        <f t="shared" si="20"/>
        <v>Whisky - ScotchSingle GrainPeated</v>
      </c>
    </row>
    <row r="1150" spans="4:9" x14ac:dyDescent="0.15">
      <c r="D1150" s="13" t="s">
        <v>267</v>
      </c>
      <c r="E1150" s="13" t="s">
        <v>268</v>
      </c>
      <c r="F1150" s="13" t="s">
        <v>1547</v>
      </c>
      <c r="G1150" s="13"/>
      <c r="H1150" s="13" t="s">
        <v>1780</v>
      </c>
      <c r="I1150" t="str">
        <f t="shared" si="20"/>
        <v>Whisky - ScotchSingle GrainPeated</v>
      </c>
    </row>
    <row r="1151" spans="4:9" x14ac:dyDescent="0.15">
      <c r="D1151" s="13" t="s">
        <v>267</v>
      </c>
      <c r="E1151" s="13" t="s">
        <v>268</v>
      </c>
      <c r="F1151" s="13" t="s">
        <v>1552</v>
      </c>
      <c r="G1151" s="13" t="s">
        <v>264</v>
      </c>
      <c r="H1151" s="13" t="s">
        <v>1781</v>
      </c>
      <c r="I1151" t="str">
        <f t="shared" si="20"/>
        <v>Whisky - ScotchSingle GrainUnpeated</v>
      </c>
    </row>
    <row r="1152" spans="4:9" x14ac:dyDescent="0.15">
      <c r="D1152" s="13" t="s">
        <v>267</v>
      </c>
      <c r="E1152" s="13" t="s">
        <v>268</v>
      </c>
      <c r="F1152" s="13" t="s">
        <v>1552</v>
      </c>
      <c r="G1152" s="13" t="s">
        <v>1733</v>
      </c>
      <c r="H1152" s="13" t="s">
        <v>1782</v>
      </c>
      <c r="I1152" t="str">
        <f t="shared" si="20"/>
        <v>Whisky - ScotchSingle GrainUnpeated</v>
      </c>
    </row>
    <row r="1153" spans="4:9" x14ac:dyDescent="0.15">
      <c r="D1153" s="13" t="s">
        <v>267</v>
      </c>
      <c r="E1153" s="13" t="s">
        <v>268</v>
      </c>
      <c r="F1153" s="13" t="s">
        <v>1552</v>
      </c>
      <c r="G1153" s="13" t="s">
        <v>265</v>
      </c>
      <c r="H1153" s="13" t="s">
        <v>1783</v>
      </c>
      <c r="I1153" t="str">
        <f t="shared" si="20"/>
        <v>Whisky - ScotchSingle GrainUnpeated</v>
      </c>
    </row>
    <row r="1154" spans="4:9" x14ac:dyDescent="0.15">
      <c r="D1154" s="13" t="s">
        <v>267</v>
      </c>
      <c r="E1154" s="13" t="s">
        <v>268</v>
      </c>
      <c r="F1154" s="13" t="s">
        <v>1552</v>
      </c>
      <c r="G1154" s="13"/>
      <c r="H1154" s="13" t="s">
        <v>1784</v>
      </c>
      <c r="I1154" t="str">
        <f t="shared" si="20"/>
        <v>Whisky - ScotchSingle GrainUnpeated</v>
      </c>
    </row>
    <row r="1155" spans="4:9" x14ac:dyDescent="0.15">
      <c r="D1155" s="13" t="s">
        <v>267</v>
      </c>
      <c r="E1155" s="13" t="s">
        <v>260</v>
      </c>
      <c r="F1155" s="13"/>
      <c r="G1155" s="13"/>
      <c r="H1155" s="13" t="s">
        <v>1798</v>
      </c>
      <c r="I1155" t="str">
        <f t="shared" si="20"/>
        <v>Whisky - ScotchSingle Malt</v>
      </c>
    </row>
    <row r="1156" spans="4:9" x14ac:dyDescent="0.15">
      <c r="D1156" s="13" t="s">
        <v>267</v>
      </c>
      <c r="E1156" s="13" t="s">
        <v>260</v>
      </c>
      <c r="F1156" s="13" t="s">
        <v>1540</v>
      </c>
      <c r="G1156" s="13" t="s">
        <v>264</v>
      </c>
      <c r="H1156" s="13" t="s">
        <v>1786</v>
      </c>
      <c r="I1156" t="str">
        <f t="shared" si="20"/>
        <v>Whisky - ScotchSingle MaltLightly Peated</v>
      </c>
    </row>
    <row r="1157" spans="4:9" x14ac:dyDescent="0.15">
      <c r="D1157" s="13" t="s">
        <v>267</v>
      </c>
      <c r="E1157" s="13" t="s">
        <v>260</v>
      </c>
      <c r="F1157" s="13" t="s">
        <v>1540</v>
      </c>
      <c r="G1157" s="13" t="s">
        <v>1733</v>
      </c>
      <c r="H1157" s="13" t="s">
        <v>1787</v>
      </c>
      <c r="I1157" t="str">
        <f t="shared" si="20"/>
        <v>Whisky - ScotchSingle MaltLightly Peated</v>
      </c>
    </row>
    <row r="1158" spans="4:9" x14ac:dyDescent="0.15">
      <c r="D1158" s="13" t="s">
        <v>267</v>
      </c>
      <c r="E1158" s="13" t="s">
        <v>260</v>
      </c>
      <c r="F1158" s="13" t="s">
        <v>1540</v>
      </c>
      <c r="G1158" s="13" t="s">
        <v>265</v>
      </c>
      <c r="H1158" s="13" t="s">
        <v>1788</v>
      </c>
      <c r="I1158" t="str">
        <f t="shared" si="20"/>
        <v>Whisky - ScotchSingle MaltLightly Peated</v>
      </c>
    </row>
    <row r="1159" spans="4:9" x14ac:dyDescent="0.15">
      <c r="D1159" s="13" t="s">
        <v>267</v>
      </c>
      <c r="E1159" s="13" t="s">
        <v>260</v>
      </c>
      <c r="F1159" s="13" t="s">
        <v>1540</v>
      </c>
      <c r="G1159" s="13"/>
      <c r="H1159" s="13" t="s">
        <v>1789</v>
      </c>
      <c r="I1159" t="str">
        <f t="shared" si="20"/>
        <v>Whisky - ScotchSingle MaltLightly Peated</v>
      </c>
    </row>
    <row r="1160" spans="4:9" x14ac:dyDescent="0.15">
      <c r="D1160" s="13" t="s">
        <v>267</v>
      </c>
      <c r="E1160" s="13" t="s">
        <v>260</v>
      </c>
      <c r="F1160" s="13" t="s">
        <v>1547</v>
      </c>
      <c r="G1160" s="13" t="s">
        <v>264</v>
      </c>
      <c r="H1160" s="13" t="s">
        <v>1790</v>
      </c>
      <c r="I1160" t="str">
        <f t="shared" si="20"/>
        <v>Whisky - ScotchSingle MaltPeated</v>
      </c>
    </row>
    <row r="1161" spans="4:9" x14ac:dyDescent="0.15">
      <c r="D1161" s="13" t="s">
        <v>267</v>
      </c>
      <c r="E1161" s="13" t="s">
        <v>260</v>
      </c>
      <c r="F1161" s="13" t="s">
        <v>1547</v>
      </c>
      <c r="G1161" s="13" t="s">
        <v>1733</v>
      </c>
      <c r="H1161" s="13" t="s">
        <v>1791</v>
      </c>
      <c r="I1161" t="str">
        <f t="shared" si="20"/>
        <v>Whisky - ScotchSingle MaltPeated</v>
      </c>
    </row>
    <row r="1162" spans="4:9" x14ac:dyDescent="0.15">
      <c r="D1162" s="13" t="s">
        <v>267</v>
      </c>
      <c r="E1162" s="13" t="s">
        <v>260</v>
      </c>
      <c r="F1162" s="13" t="s">
        <v>1547</v>
      </c>
      <c r="G1162" s="13" t="s">
        <v>265</v>
      </c>
      <c r="H1162" s="13" t="s">
        <v>1792</v>
      </c>
      <c r="I1162" t="str">
        <f t="shared" si="20"/>
        <v>Whisky - ScotchSingle MaltPeated</v>
      </c>
    </row>
    <row r="1163" spans="4:9" x14ac:dyDescent="0.15">
      <c r="D1163" s="13" t="s">
        <v>267</v>
      </c>
      <c r="E1163" s="13" t="s">
        <v>260</v>
      </c>
      <c r="F1163" s="13" t="s">
        <v>1547</v>
      </c>
      <c r="G1163" s="13"/>
      <c r="H1163" s="13" t="s">
        <v>1793</v>
      </c>
      <c r="I1163" t="str">
        <f t="shared" si="20"/>
        <v>Whisky - ScotchSingle MaltPeated</v>
      </c>
    </row>
    <row r="1164" spans="4:9" x14ac:dyDescent="0.15">
      <c r="D1164" s="13" t="s">
        <v>267</v>
      </c>
      <c r="E1164" s="13" t="s">
        <v>260</v>
      </c>
      <c r="F1164" s="13" t="s">
        <v>1552</v>
      </c>
      <c r="G1164" s="13" t="s">
        <v>264</v>
      </c>
      <c r="H1164" s="13" t="s">
        <v>1794</v>
      </c>
      <c r="I1164" t="str">
        <f t="shared" si="20"/>
        <v>Whisky - ScotchSingle MaltUnpeated</v>
      </c>
    </row>
    <row r="1165" spans="4:9" x14ac:dyDescent="0.15">
      <c r="D1165" s="13" t="s">
        <v>267</v>
      </c>
      <c r="E1165" s="13" t="s">
        <v>260</v>
      </c>
      <c r="F1165" s="13" t="s">
        <v>1552</v>
      </c>
      <c r="G1165" s="13" t="s">
        <v>1733</v>
      </c>
      <c r="H1165" s="13" t="s">
        <v>1795</v>
      </c>
      <c r="I1165" t="str">
        <f t="shared" si="20"/>
        <v>Whisky - ScotchSingle MaltUnpeated</v>
      </c>
    </row>
    <row r="1166" spans="4:9" x14ac:dyDescent="0.15">
      <c r="D1166" s="13" t="s">
        <v>267</v>
      </c>
      <c r="E1166" s="13" t="s">
        <v>260</v>
      </c>
      <c r="F1166" s="13" t="s">
        <v>1552</v>
      </c>
      <c r="G1166" s="13" t="s">
        <v>265</v>
      </c>
      <c r="H1166" s="13" t="s">
        <v>1796</v>
      </c>
      <c r="I1166" t="str">
        <f t="shared" si="20"/>
        <v>Whisky - ScotchSingle MaltUnpeated</v>
      </c>
    </row>
    <row r="1167" spans="4:9" x14ac:dyDescent="0.15">
      <c r="D1167" s="13" t="s">
        <v>267</v>
      </c>
      <c r="E1167" s="13" t="s">
        <v>260</v>
      </c>
      <c r="F1167" s="13" t="s">
        <v>1552</v>
      </c>
      <c r="G1167" s="13"/>
      <c r="H1167" s="13" t="s">
        <v>1797</v>
      </c>
      <c r="I1167" t="str">
        <f t="shared" si="20"/>
        <v>Whisky - ScotchSingle MaltUnpeated</v>
      </c>
    </row>
    <row r="1168" spans="4:9" x14ac:dyDescent="0.15">
      <c r="D1168" s="13" t="s">
        <v>2143</v>
      </c>
      <c r="E1168" s="13"/>
      <c r="F1168" s="13"/>
      <c r="G1168" s="13"/>
      <c r="H1168" s="13" t="s">
        <v>1805</v>
      </c>
      <c r="I1168" t="str">
        <f t="shared" si="20"/>
        <v>Dry (below 5 g/L Residual Sugar)</v>
      </c>
    </row>
    <row r="1169" spans="4:9" x14ac:dyDescent="0.15">
      <c r="D1169" s="13" t="s">
        <v>2143</v>
      </c>
      <c r="E1169" s="13" t="s">
        <v>1799</v>
      </c>
      <c r="F1169" s="13"/>
      <c r="G1169" s="13"/>
      <c r="H1169" s="13" t="s">
        <v>1800</v>
      </c>
      <c r="I1169" t="str">
        <f t="shared" si="20"/>
        <v>Dry (below 5 g/L Residual Sugar)Biodynamic</v>
      </c>
    </row>
    <row r="1170" spans="4:9" x14ac:dyDescent="0.15">
      <c r="D1170" s="13" t="s">
        <v>2143</v>
      </c>
      <c r="E1170" s="13" t="s">
        <v>1801</v>
      </c>
      <c r="F1170" s="13"/>
      <c r="G1170" s="13"/>
      <c r="H1170" s="13" t="s">
        <v>1802</v>
      </c>
      <c r="I1170" t="str">
        <f t="shared" si="20"/>
        <v>Dry (below 5 g/L Residual Sugar)Low / No Alcohol</v>
      </c>
    </row>
    <row r="1171" spans="4:9" x14ac:dyDescent="0.15">
      <c r="D1171" s="13" t="s">
        <v>2143</v>
      </c>
      <c r="E1171" s="13" t="s">
        <v>1803</v>
      </c>
      <c r="F1171" s="13"/>
      <c r="G1171" s="13"/>
      <c r="H1171" s="13" t="s">
        <v>1804</v>
      </c>
      <c r="I1171" t="str">
        <f t="shared" si="20"/>
        <v>Dry (below 5 g/L Residual Sugar)Organic</v>
      </c>
    </row>
    <row r="1172" spans="4:9" x14ac:dyDescent="0.15">
      <c r="D1172" s="13" t="s">
        <v>690</v>
      </c>
      <c r="E1172" s="13" t="s">
        <v>132</v>
      </c>
      <c r="F1172" s="13"/>
      <c r="G1172" s="13"/>
      <c r="H1172" s="13" t="s">
        <v>691</v>
      </c>
      <c r="I1172" t="str">
        <f t="shared" si="20"/>
        <v>Flavoured WinesConfectionary Flavoured</v>
      </c>
    </row>
    <row r="1173" spans="4:9" x14ac:dyDescent="0.15">
      <c r="D1173" s="13" t="s">
        <v>690</v>
      </c>
      <c r="E1173" s="13" t="s">
        <v>131</v>
      </c>
      <c r="F1173" s="13"/>
      <c r="G1173" s="13"/>
      <c r="H1173" s="13" t="s">
        <v>692</v>
      </c>
      <c r="I1173" t="str">
        <f t="shared" si="20"/>
        <v>Flavoured WinesFruit Flavoured</v>
      </c>
    </row>
    <row r="1174" spans="4:9" x14ac:dyDescent="0.15">
      <c r="D1174" s="13" t="s">
        <v>690</v>
      </c>
      <c r="E1174" s="13" t="s">
        <v>133</v>
      </c>
      <c r="F1174" s="13"/>
      <c r="G1174" s="13"/>
      <c r="H1174" s="13" t="s">
        <v>693</v>
      </c>
      <c r="I1174" t="str">
        <f t="shared" si="20"/>
        <v>Flavoured WinesOther Flavoured</v>
      </c>
    </row>
    <row r="1175" spans="4:9" x14ac:dyDescent="0.15">
      <c r="D1175" s="13" t="s">
        <v>2144</v>
      </c>
      <c r="E1175" s="13"/>
      <c r="F1175" s="13"/>
      <c r="G1175" s="13"/>
      <c r="H1175" s="13" t="s">
        <v>2145</v>
      </c>
      <c r="I1175" t="str">
        <f t="shared" si="20"/>
        <v>Medium (5-45 g/L Residual Sugar)</v>
      </c>
    </row>
    <row r="1176" spans="4:9" x14ac:dyDescent="0.15">
      <c r="D1176" s="13" t="s">
        <v>2144</v>
      </c>
      <c r="E1176" s="13" t="s">
        <v>1806</v>
      </c>
      <c r="F1176" s="13"/>
      <c r="G1176" s="13"/>
      <c r="H1176" s="13" t="s">
        <v>1809</v>
      </c>
      <c r="I1176" t="str">
        <f t="shared" si="20"/>
        <v>Medium (5-45 g/L Residual Sugar)19-45 g/L</v>
      </c>
    </row>
    <row r="1177" spans="4:9" x14ac:dyDescent="0.15">
      <c r="D1177" s="13" t="s">
        <v>2144</v>
      </c>
      <c r="E1177" s="13" t="s">
        <v>1806</v>
      </c>
      <c r="F1177" s="13" t="s">
        <v>1799</v>
      </c>
      <c r="G1177" s="13"/>
      <c r="H1177" s="13" t="s">
        <v>1807</v>
      </c>
      <c r="I1177" t="str">
        <f t="shared" si="20"/>
        <v>Medium (5-45 g/L Residual Sugar)19-45 g/LBiodynamic</v>
      </c>
    </row>
    <row r="1178" spans="4:9" x14ac:dyDescent="0.15">
      <c r="D1178" s="13" t="s">
        <v>2144</v>
      </c>
      <c r="E1178" s="13" t="s">
        <v>1806</v>
      </c>
      <c r="F1178" s="13" t="s">
        <v>1803</v>
      </c>
      <c r="G1178" s="13"/>
      <c r="H1178" s="13" t="s">
        <v>1808</v>
      </c>
      <c r="I1178" t="str">
        <f t="shared" si="20"/>
        <v>Medium (5-45 g/L Residual Sugar)19-45 g/LOrganic</v>
      </c>
    </row>
    <row r="1179" spans="4:9" x14ac:dyDescent="0.15">
      <c r="D1179" s="13" t="s">
        <v>2144</v>
      </c>
      <c r="E1179" s="13" t="s">
        <v>1810</v>
      </c>
      <c r="F1179" s="13"/>
      <c r="G1179" s="13"/>
      <c r="H1179" s="13" t="s">
        <v>1814</v>
      </c>
      <c r="I1179" t="str">
        <f t="shared" si="20"/>
        <v>Medium (5-45 g/L Residual Sugar)6-18 g/L</v>
      </c>
    </row>
    <row r="1180" spans="4:9" x14ac:dyDescent="0.15">
      <c r="D1180" s="13" t="s">
        <v>2144</v>
      </c>
      <c r="E1180" s="13" t="s">
        <v>1810</v>
      </c>
      <c r="F1180" s="13" t="s">
        <v>1799</v>
      </c>
      <c r="G1180" s="13"/>
      <c r="H1180" s="13" t="s">
        <v>1811</v>
      </c>
      <c r="I1180" t="str">
        <f t="shared" si="20"/>
        <v>Medium (5-45 g/L Residual Sugar)6-18 g/LBiodynamic</v>
      </c>
    </row>
    <row r="1181" spans="4:9" x14ac:dyDescent="0.15">
      <c r="D1181" s="13" t="s">
        <v>2144</v>
      </c>
      <c r="E1181" s="13" t="s">
        <v>1810</v>
      </c>
      <c r="F1181" s="13" t="s">
        <v>1801</v>
      </c>
      <c r="G1181" s="13"/>
      <c r="H1181" s="13" t="s">
        <v>1812</v>
      </c>
      <c r="I1181" t="str">
        <f t="shared" si="20"/>
        <v>Medium (5-45 g/L Residual Sugar)6-18 g/LLow / No Alcohol</v>
      </c>
    </row>
    <row r="1182" spans="4:9" x14ac:dyDescent="0.15">
      <c r="D1182" s="13" t="s">
        <v>2144</v>
      </c>
      <c r="E1182" s="13" t="s">
        <v>1810</v>
      </c>
      <c r="F1182" s="13" t="s">
        <v>1803</v>
      </c>
      <c r="G1182" s="13"/>
      <c r="H1182" s="13" t="s">
        <v>1813</v>
      </c>
      <c r="I1182" t="str">
        <f t="shared" si="20"/>
        <v>Medium (5-45 g/L Residual Sugar)6-18 g/LOrganic</v>
      </c>
    </row>
    <row r="1183" spans="4:9" x14ac:dyDescent="0.15">
      <c r="D1183" s="13" t="s">
        <v>2146</v>
      </c>
      <c r="E1183" s="13"/>
      <c r="F1183" s="13"/>
      <c r="G1183" s="13"/>
      <c r="H1183" s="13" t="s">
        <v>2147</v>
      </c>
      <c r="I1183" t="str">
        <f t="shared" si="20"/>
        <v>Sweet (45+ g/L Residual Sugar)</v>
      </c>
    </row>
    <row r="1184" spans="4:9" x14ac:dyDescent="0.15">
      <c r="D1184" s="13" t="s">
        <v>2146</v>
      </c>
      <c r="E1184" s="13" t="s">
        <v>1815</v>
      </c>
      <c r="F1184" s="13"/>
      <c r="G1184" s="13"/>
      <c r="H1184" s="13" t="s">
        <v>1820</v>
      </c>
      <c r="I1184" t="str">
        <f t="shared" si="20"/>
        <v>Sweet (45+ g/L Residual Sugar)121-200g/L</v>
      </c>
    </row>
    <row r="1185" spans="4:9" x14ac:dyDescent="0.15">
      <c r="D1185" s="13" t="s">
        <v>2146</v>
      </c>
      <c r="E1185" s="13" t="s">
        <v>1815</v>
      </c>
      <c r="F1185" s="13" t="s">
        <v>1799</v>
      </c>
      <c r="G1185" s="13"/>
      <c r="H1185" s="13" t="s">
        <v>1816</v>
      </c>
      <c r="I1185" t="str">
        <f t="shared" si="20"/>
        <v>Sweet (45+ g/L Residual Sugar)121-200g/LBiodynamic</v>
      </c>
    </row>
    <row r="1186" spans="4:9" x14ac:dyDescent="0.15">
      <c r="D1186" s="13" t="s">
        <v>2146</v>
      </c>
      <c r="E1186" s="13" t="s">
        <v>1815</v>
      </c>
      <c r="F1186" s="13" t="s">
        <v>130</v>
      </c>
      <c r="G1186" s="13"/>
      <c r="H1186" s="13" t="s">
        <v>1817</v>
      </c>
      <c r="I1186" t="str">
        <f t="shared" si="20"/>
        <v>Sweet (45+ g/L Residual Sugar)121-200g/LBotrytis</v>
      </c>
    </row>
    <row r="1187" spans="4:9" x14ac:dyDescent="0.15">
      <c r="D1187" s="13" t="s">
        <v>2146</v>
      </c>
      <c r="E1187" s="13" t="s">
        <v>1815</v>
      </c>
      <c r="F1187" s="13" t="s">
        <v>129</v>
      </c>
      <c r="G1187" s="13"/>
      <c r="H1187" s="13" t="s">
        <v>1818</v>
      </c>
      <c r="I1187" t="str">
        <f t="shared" si="20"/>
        <v>Sweet (45+ g/L Residual Sugar)121-200g/LEswein/Icewine</v>
      </c>
    </row>
    <row r="1188" spans="4:9" x14ac:dyDescent="0.15">
      <c r="D1188" s="13" t="s">
        <v>2146</v>
      </c>
      <c r="E1188" s="13" t="s">
        <v>1815</v>
      </c>
      <c r="F1188" s="13" t="s">
        <v>1803</v>
      </c>
      <c r="G1188" s="13"/>
      <c r="H1188" s="13" t="s">
        <v>1819</v>
      </c>
      <c r="I1188" t="str">
        <f t="shared" si="20"/>
        <v>Sweet (45+ g/L Residual Sugar)121-200g/LOrganic</v>
      </c>
    </row>
    <row r="1189" spans="4:9" x14ac:dyDescent="0.15">
      <c r="D1189" s="13" t="s">
        <v>2146</v>
      </c>
      <c r="E1189" s="13" t="s">
        <v>1821</v>
      </c>
      <c r="F1189" s="13"/>
      <c r="G1189" s="13"/>
      <c r="H1189" s="13" t="s">
        <v>1826</v>
      </c>
      <c r="I1189" t="str">
        <f t="shared" si="20"/>
        <v>Sweet (45+ g/L Residual Sugar)201+ g/L</v>
      </c>
    </row>
    <row r="1190" spans="4:9" x14ac:dyDescent="0.15">
      <c r="D1190" s="13" t="s">
        <v>2146</v>
      </c>
      <c r="E1190" s="13" t="s">
        <v>1821</v>
      </c>
      <c r="F1190" s="13" t="s">
        <v>1799</v>
      </c>
      <c r="G1190" s="13"/>
      <c r="H1190" s="13" t="s">
        <v>1822</v>
      </c>
      <c r="I1190" t="str">
        <f t="shared" si="20"/>
        <v>Sweet (45+ g/L Residual Sugar)201+ g/LBiodynamic</v>
      </c>
    </row>
    <row r="1191" spans="4:9" x14ac:dyDescent="0.15">
      <c r="D1191" s="13" t="s">
        <v>2146</v>
      </c>
      <c r="E1191" s="13" t="s">
        <v>1821</v>
      </c>
      <c r="F1191" s="13" t="s">
        <v>130</v>
      </c>
      <c r="G1191" s="13"/>
      <c r="H1191" s="13" t="s">
        <v>1823</v>
      </c>
      <c r="I1191" t="str">
        <f t="shared" si="20"/>
        <v>Sweet (45+ g/L Residual Sugar)201+ g/LBotrytis</v>
      </c>
    </row>
    <row r="1192" spans="4:9" x14ac:dyDescent="0.15">
      <c r="D1192" s="13" t="s">
        <v>2146</v>
      </c>
      <c r="E1192" s="13" t="s">
        <v>1821</v>
      </c>
      <c r="F1192" s="13" t="s">
        <v>129</v>
      </c>
      <c r="G1192" s="13"/>
      <c r="H1192" s="13" t="s">
        <v>1824</v>
      </c>
      <c r="I1192" t="str">
        <f t="shared" si="20"/>
        <v>Sweet (45+ g/L Residual Sugar)201+ g/LEswein/Icewine</v>
      </c>
    </row>
    <row r="1193" spans="4:9" x14ac:dyDescent="0.15">
      <c r="D1193" s="13" t="s">
        <v>2146</v>
      </c>
      <c r="E1193" s="13" t="s">
        <v>1821</v>
      </c>
      <c r="F1193" s="13" t="s">
        <v>1803</v>
      </c>
      <c r="G1193" s="13"/>
      <c r="H1193" s="13" t="s">
        <v>1825</v>
      </c>
      <c r="I1193" t="str">
        <f t="shared" si="20"/>
        <v>Sweet (45+ g/L Residual Sugar)201+ g/LOrganic</v>
      </c>
    </row>
    <row r="1194" spans="4:9" x14ac:dyDescent="0.15">
      <c r="D1194" s="13" t="s">
        <v>2146</v>
      </c>
      <c r="E1194" s="13" t="s">
        <v>1827</v>
      </c>
      <c r="F1194" s="13"/>
      <c r="G1194" s="13"/>
      <c r="H1194" s="13" t="s">
        <v>1830</v>
      </c>
      <c r="I1194" t="str">
        <f t="shared" si="20"/>
        <v>Sweet (45+ g/L Residual Sugar)45-80 g/L</v>
      </c>
    </row>
    <row r="1195" spans="4:9" x14ac:dyDescent="0.15">
      <c r="D1195" s="13" t="s">
        <v>2146</v>
      </c>
      <c r="E1195" s="13" t="s">
        <v>1827</v>
      </c>
      <c r="F1195" s="13" t="s">
        <v>1799</v>
      </c>
      <c r="G1195" s="13"/>
      <c r="H1195" s="13" t="s">
        <v>1828</v>
      </c>
      <c r="I1195" t="str">
        <f t="shared" si="20"/>
        <v>Sweet (45+ g/L Residual Sugar)45-80 g/LBiodynamic</v>
      </c>
    </row>
    <row r="1196" spans="4:9" x14ac:dyDescent="0.15">
      <c r="D1196" s="13" t="s">
        <v>2146</v>
      </c>
      <c r="E1196" s="13" t="s">
        <v>1827</v>
      </c>
      <c r="F1196" s="13" t="s">
        <v>1803</v>
      </c>
      <c r="G1196" s="13"/>
      <c r="H1196" s="13" t="s">
        <v>1829</v>
      </c>
      <c r="I1196" t="str">
        <f t="shared" si="20"/>
        <v>Sweet (45+ g/L Residual Sugar)45-80 g/LOrganic</v>
      </c>
    </row>
    <row r="1197" spans="4:9" x14ac:dyDescent="0.15">
      <c r="D1197" s="13" t="s">
        <v>2146</v>
      </c>
      <c r="E1197" s="13" t="s">
        <v>1831</v>
      </c>
      <c r="F1197" s="13"/>
      <c r="G1197" s="13"/>
      <c r="H1197" s="13" t="s">
        <v>1836</v>
      </c>
      <c r="I1197" t="str">
        <f t="shared" si="20"/>
        <v>Sweet (45+ g/L Residual Sugar)81-120 g/L</v>
      </c>
    </row>
    <row r="1198" spans="4:9" x14ac:dyDescent="0.15">
      <c r="D1198" s="13" t="s">
        <v>2146</v>
      </c>
      <c r="E1198" s="13" t="s">
        <v>1831</v>
      </c>
      <c r="F1198" s="13" t="s">
        <v>1799</v>
      </c>
      <c r="G1198" s="13"/>
      <c r="H1198" s="13" t="s">
        <v>1832</v>
      </c>
      <c r="I1198" t="str">
        <f t="shared" si="20"/>
        <v>Sweet (45+ g/L Residual Sugar)81-120 g/LBiodynamic</v>
      </c>
    </row>
    <row r="1199" spans="4:9" x14ac:dyDescent="0.15">
      <c r="D1199" s="13" t="s">
        <v>2146</v>
      </c>
      <c r="E1199" s="13" t="s">
        <v>1831</v>
      </c>
      <c r="F1199" s="13" t="s">
        <v>130</v>
      </c>
      <c r="G1199" s="13"/>
      <c r="H1199" s="13" t="s">
        <v>1833</v>
      </c>
      <c r="I1199" t="str">
        <f t="shared" si="20"/>
        <v>Sweet (45+ g/L Residual Sugar)81-120 g/LBotrytis</v>
      </c>
    </row>
    <row r="1200" spans="4:9" x14ac:dyDescent="0.15">
      <c r="D1200" s="13" t="s">
        <v>2146</v>
      </c>
      <c r="E1200" s="13" t="s">
        <v>1831</v>
      </c>
      <c r="F1200" s="13" t="s">
        <v>129</v>
      </c>
      <c r="G1200" s="13"/>
      <c r="H1200" s="13" t="s">
        <v>1834</v>
      </c>
      <c r="I1200" t="str">
        <f t="shared" ref="I1200:I1207" si="21">D1200&amp;E1200&amp;F1200</f>
        <v>Sweet (45+ g/L Residual Sugar)81-120 g/LEswein/Icewine</v>
      </c>
    </row>
    <row r="1201" spans="4:9" x14ac:dyDescent="0.15">
      <c r="D1201" s="13" t="s">
        <v>2146</v>
      </c>
      <c r="E1201" s="13" t="s">
        <v>1831</v>
      </c>
      <c r="F1201" s="13" t="s">
        <v>1803</v>
      </c>
      <c r="G1201" s="13"/>
      <c r="H1201" s="13" t="s">
        <v>1835</v>
      </c>
      <c r="I1201" t="str">
        <f t="shared" si="21"/>
        <v>Sweet (45+ g/L Residual Sugar)81-120 g/LOrganic</v>
      </c>
    </row>
    <row r="1202" spans="4:9" x14ac:dyDescent="0.15">
      <c r="D1202" s="13" t="s">
        <v>1837</v>
      </c>
      <c r="E1202" s="13" t="s">
        <v>12</v>
      </c>
      <c r="F1202" s="13"/>
      <c r="G1202" s="13"/>
      <c r="H1202" s="13" t="s">
        <v>1838</v>
      </c>
      <c r="I1202" t="str">
        <f t="shared" si="21"/>
        <v>Other Aromatised WineDry</v>
      </c>
    </row>
    <row r="1203" spans="4:9" x14ac:dyDescent="0.15">
      <c r="D1203" s="13" t="s">
        <v>1837</v>
      </c>
      <c r="E1203" s="13" t="s">
        <v>140</v>
      </c>
      <c r="F1203" s="13"/>
      <c r="G1203" s="13"/>
      <c r="H1203" s="13" t="s">
        <v>1839</v>
      </c>
      <c r="I1203" t="str">
        <f t="shared" si="21"/>
        <v>Other Aromatised WineExtra Dry</v>
      </c>
    </row>
    <row r="1204" spans="4:9" x14ac:dyDescent="0.15">
      <c r="D1204" s="13" t="s">
        <v>1837</v>
      </c>
      <c r="E1204" s="13" t="s">
        <v>128</v>
      </c>
      <c r="F1204" s="13"/>
      <c r="G1204" s="13"/>
      <c r="H1204" s="13" t="s">
        <v>1840</v>
      </c>
      <c r="I1204" t="str">
        <f t="shared" si="21"/>
        <v>Other Aromatised WineSweet</v>
      </c>
    </row>
    <row r="1205" spans="4:9" x14ac:dyDescent="0.15">
      <c r="D1205" s="13" t="s">
        <v>1841</v>
      </c>
      <c r="E1205" s="13" t="s">
        <v>12</v>
      </c>
      <c r="F1205" s="13"/>
      <c r="G1205" s="13"/>
      <c r="H1205" s="13" t="s">
        <v>1842</v>
      </c>
      <c r="I1205" t="str">
        <f t="shared" si="21"/>
        <v>VermouthDry</v>
      </c>
    </row>
    <row r="1206" spans="4:9" x14ac:dyDescent="0.15">
      <c r="D1206" s="13" t="s">
        <v>1841</v>
      </c>
      <c r="E1206" s="13" t="s">
        <v>140</v>
      </c>
      <c r="F1206" s="13"/>
      <c r="G1206" s="13"/>
      <c r="H1206" s="13" t="s">
        <v>1843</v>
      </c>
      <c r="I1206" t="str">
        <f t="shared" si="21"/>
        <v>VermouthExtra Dry</v>
      </c>
    </row>
    <row r="1207" spans="4:9" x14ac:dyDescent="0.15">
      <c r="D1207" s="13" t="s">
        <v>1841</v>
      </c>
      <c r="E1207" s="13" t="s">
        <v>128</v>
      </c>
      <c r="F1207" s="13"/>
      <c r="G1207" s="13"/>
      <c r="H1207" s="13" t="s">
        <v>1844</v>
      </c>
      <c r="I1207" t="str">
        <f t="shared" si="21"/>
        <v>VermouthSweet</v>
      </c>
    </row>
  </sheetData>
  <sheetProtection password="B3A1" sheet="1" selectLockedCells="1"/>
  <autoFilter ref="A1:H1192" xr:uid="{00000000-0009-0000-0000-000006000000}"/>
  <sortState xmlns:xlrd2="http://schemas.microsoft.com/office/spreadsheetml/2017/richdata2" ref="A349:H366">
    <sortCondition ref="D349:D366"/>
    <sortCondition ref="E349:E366"/>
    <sortCondition ref="F349:F366"/>
    <sortCondition ref="G349:G366"/>
  </sortState>
  <pageMargins left="0.25" right="0.25" top="0.75" bottom="0.75" header="0.3" footer="0.3"/>
  <pageSetup paperSize="9" scale="98" fitToHeight="0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6"/>
  <sheetViews>
    <sheetView topLeftCell="A16" workbookViewId="0">
      <selection sqref="A1:O240"/>
    </sheetView>
  </sheetViews>
  <sheetFormatPr baseColWidth="10" defaultColWidth="9.1640625" defaultRowHeight="13" x14ac:dyDescent="0.15"/>
  <cols>
    <col min="1" max="1" width="9.1640625" style="1"/>
    <col min="2" max="2" width="17.5" style="1" customWidth="1"/>
    <col min="3" max="3" width="11.5" style="1" customWidth="1"/>
    <col min="4" max="4" width="18.5" style="1" customWidth="1"/>
    <col min="5" max="5" width="26.5" style="1" customWidth="1"/>
    <col min="6" max="6" width="30.6640625" style="1" customWidth="1"/>
    <col min="7" max="7" width="9.1640625" style="1"/>
    <col min="8" max="8" width="14.1640625" style="1" customWidth="1"/>
    <col min="9" max="9" width="9.1640625" style="1"/>
    <col min="10" max="10" width="12.5" style="1" customWidth="1"/>
    <col min="11" max="11" width="15" style="1" customWidth="1"/>
    <col min="12" max="14" width="9.1640625" style="12"/>
    <col min="15" max="16384" width="9.1640625" style="1"/>
  </cols>
  <sheetData>
    <row r="1" spans="1:14" s="5" customFormat="1" ht="18" x14ac:dyDescent="0.2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10"/>
      <c r="M1" s="10"/>
      <c r="N1" s="10"/>
    </row>
    <row r="2" spans="1:14" s="5" customFormat="1" ht="15.75" customHeight="1" x14ac:dyDescent="0.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10"/>
      <c r="M2" s="10"/>
      <c r="N2" s="10"/>
    </row>
    <row r="3" spans="1:14" s="5" customFormat="1" ht="14" x14ac:dyDescent="0.15">
      <c r="A3" s="220"/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10"/>
      <c r="M3" s="10"/>
      <c r="N3" s="10"/>
    </row>
    <row r="4" spans="1:14" s="5" customFormat="1" ht="14" x14ac:dyDescent="0.15">
      <c r="A4" s="221"/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10"/>
      <c r="M4" s="10"/>
      <c r="N4" s="10"/>
    </row>
    <row r="5" spans="1:14" s="6" customFormat="1" ht="16" x14ac:dyDescent="0.2">
      <c r="E5" s="7"/>
      <c r="L5" s="9"/>
      <c r="M5" s="9"/>
      <c r="N5" s="9"/>
    </row>
    <row r="6" spans="1:14" s="8" customFormat="1" ht="11" x14ac:dyDescent="0.15">
      <c r="A6" s="2"/>
      <c r="B6" s="3"/>
      <c r="C6" s="2"/>
      <c r="D6" s="2"/>
      <c r="E6" s="2"/>
      <c r="F6" s="2"/>
      <c r="G6" s="2"/>
      <c r="H6" s="2"/>
      <c r="I6" s="3"/>
      <c r="J6" s="3"/>
      <c r="K6" s="4"/>
      <c r="L6" s="11"/>
      <c r="M6" s="11"/>
      <c r="N6" s="11"/>
    </row>
  </sheetData>
  <mergeCells count="4">
    <mergeCell ref="A1:K1"/>
    <mergeCell ref="A2:K2"/>
    <mergeCell ref="A3:K3"/>
    <mergeCell ref="A4:K4"/>
  </mergeCells>
  <phoneticPr fontId="0" type="noConversion"/>
  <pageMargins left="0.25" right="0.25" top="0.75" bottom="0.75" header="0.3" footer="0.3"/>
  <pageSetup paperSize="9" scale="7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31</vt:i4>
      </vt:variant>
    </vt:vector>
  </HeadingPairs>
  <TitlesOfParts>
    <vt:vector size="39" baseType="lpstr">
      <vt:lpstr>Account Details</vt:lpstr>
      <vt:lpstr>Details - Wine - Sparkling</vt:lpstr>
      <vt:lpstr>Details - Spirit-Sake-Vermouth</vt:lpstr>
      <vt:lpstr>Product Details - Beer - Mead</vt:lpstr>
      <vt:lpstr>Food Pairing</vt:lpstr>
      <vt:lpstr>Ref</vt:lpstr>
      <vt:lpstr>ProductCategories</vt:lpstr>
      <vt:lpstr>Entry Form - Spirits</vt:lpstr>
      <vt:lpstr>CheckBox</vt:lpstr>
      <vt:lpstr>CurrencyList</vt:lpstr>
      <vt:lpstr>DiscountScheme</vt:lpstr>
      <vt:lpstr>FeeAdminHKD</vt:lpstr>
      <vt:lpstr>FeeBeerHKD</vt:lpstr>
      <vt:lpstr>FeeFoodHKD</vt:lpstr>
      <vt:lpstr>FeeShippingHKD</vt:lpstr>
      <vt:lpstr>FeeSpiritHKD</vt:lpstr>
      <vt:lpstr>FeeWineHKD</vt:lpstr>
      <vt:lpstr>InvoiceCurrency</vt:lpstr>
      <vt:lpstr>InvoiceCurrencyOffset</vt:lpstr>
      <vt:lpstr>InvoiceDiscount</vt:lpstr>
      <vt:lpstr>List_Category</vt:lpstr>
      <vt:lpstr>List_Category_key</vt:lpstr>
      <vt:lpstr>List_Category_s</vt:lpstr>
      <vt:lpstr>List_Category_s_key</vt:lpstr>
      <vt:lpstr>List_Category_ss</vt:lpstr>
      <vt:lpstr>List_Category_ss_key</vt:lpstr>
      <vt:lpstr>List_Type</vt:lpstr>
      <vt:lpstr>List_Type_BeerMead</vt:lpstr>
      <vt:lpstr>List_Type_Spirits</vt:lpstr>
      <vt:lpstr>List_Type_Wine</vt:lpstr>
      <vt:lpstr>PaymentCurrency</vt:lpstr>
      <vt:lpstr>PaymentMethod</vt:lpstr>
      <vt:lpstr>Subtotal_Beer</vt:lpstr>
      <vt:lpstr>Subtotal_Food</vt:lpstr>
      <vt:lpstr>Subtotal_Shipping</vt:lpstr>
      <vt:lpstr>'Product Details - Beer - Mead'!Subtotal_Spirit</vt:lpstr>
      <vt:lpstr>Subtotal_Spirit</vt:lpstr>
      <vt:lpstr>Subtotal_Wine</vt:lpstr>
      <vt:lpstr>WineColor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lesley</dc:creator>
  <cp:lastModifiedBy>David Li</cp:lastModifiedBy>
  <cp:lastPrinted>2019-06-18T04:34:23Z</cp:lastPrinted>
  <dcterms:created xsi:type="dcterms:W3CDTF">2005-12-07T15:17:05Z</dcterms:created>
  <dcterms:modified xsi:type="dcterms:W3CDTF">2025-07-22T11:39:22Z</dcterms:modified>
</cp:coreProperties>
</file>